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ga/Desktop/"/>
    </mc:Choice>
  </mc:AlternateContent>
  <xr:revisionPtr revIDLastSave="0" documentId="8_{81973099-89FD-9E46-94DB-AA246AD83A9B}" xr6:coauthVersionLast="47" xr6:coauthVersionMax="47" xr10:uidLastSave="{00000000-0000-0000-0000-000000000000}"/>
  <bookViews>
    <workbookView xWindow="0" yWindow="500" windowWidth="28800" windowHeight="15720" tabRatio="762" xr2:uid="{E07B1310-9781-4220-8CE5-1396FDD10E45}"/>
  </bookViews>
  <sheets>
    <sheet name="LEGEND" sheetId="22" r:id="rId1"/>
    <sheet name="Codes + Draft Values" sheetId="24" r:id="rId2"/>
    <sheet name="Auto-Calc Example 1" sheetId="29" r:id="rId3"/>
    <sheet name="Auto-Calc Example 2" sheetId="30" r:id="rId4"/>
    <sheet name="TEMPLATE - Auto Calculator" sheetId="2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7" i="24" l="1"/>
  <c r="B176" i="24"/>
  <c r="B175" i="24"/>
  <c r="B174" i="24"/>
  <c r="B173" i="24"/>
  <c r="B172" i="24"/>
  <c r="B171" i="24"/>
  <c r="B170" i="24"/>
  <c r="B169" i="24"/>
  <c r="B168" i="24"/>
  <c r="B167" i="24"/>
  <c r="B166" i="24"/>
  <c r="B132" i="24"/>
  <c r="B159" i="24"/>
  <c r="B158" i="24"/>
  <c r="B157" i="24"/>
  <c r="B156" i="24"/>
  <c r="B155" i="24"/>
  <c r="B154" i="24"/>
  <c r="B153" i="24"/>
  <c r="B152" i="24"/>
  <c r="B151" i="24"/>
  <c r="B150" i="24"/>
  <c r="B149" i="24"/>
  <c r="B148" i="24"/>
  <c r="B141" i="24"/>
  <c r="B140" i="24"/>
  <c r="B138" i="24"/>
  <c r="B137" i="24"/>
  <c r="B135" i="24"/>
  <c r="B134" i="24"/>
  <c r="B131" i="24"/>
  <c r="B129" i="24"/>
  <c r="B128" i="24"/>
  <c r="B126" i="24"/>
  <c r="B125" i="24"/>
  <c r="B123" i="24"/>
  <c r="B122" i="24"/>
  <c r="B120" i="24"/>
  <c r="B119" i="24"/>
  <c r="B118" i="24"/>
  <c r="B117" i="24"/>
  <c r="B116" i="24"/>
  <c r="B115" i="24"/>
  <c r="B114" i="24"/>
  <c r="B113" i="24"/>
  <c r="B112" i="24"/>
  <c r="B111" i="24"/>
  <c r="B110" i="24"/>
  <c r="B109" i="24"/>
  <c r="B102" i="24"/>
  <c r="B101" i="24"/>
  <c r="B100" i="24"/>
  <c r="B99" i="24"/>
  <c r="B98" i="24"/>
  <c r="B97" i="24"/>
  <c r="B96" i="24"/>
  <c r="B95" i="24"/>
  <c r="B94" i="24"/>
  <c r="B93" i="24"/>
  <c r="B92" i="24"/>
  <c r="B91" i="24"/>
  <c r="B90" i="24"/>
  <c r="B89" i="24"/>
  <c r="B81" i="24"/>
  <c r="B80" i="24"/>
  <c r="B79" i="24"/>
  <c r="B78" i="24"/>
  <c r="B77" i="24"/>
  <c r="B76" i="24"/>
  <c r="F26" i="29" s="1"/>
  <c r="B75" i="24"/>
  <c r="B74" i="24"/>
  <c r="B73" i="24"/>
  <c r="B72" i="24"/>
  <c r="B71" i="24"/>
  <c r="B70" i="24"/>
  <c r="B63" i="24"/>
  <c r="B62" i="24"/>
  <c r="B61" i="24"/>
  <c r="B60" i="24"/>
  <c r="B59" i="24"/>
  <c r="B58" i="24"/>
  <c r="B57" i="24"/>
  <c r="B56" i="24"/>
  <c r="B55" i="24"/>
  <c r="F14" i="26" s="1"/>
  <c r="B54" i="24"/>
  <c r="B53" i="24"/>
  <c r="B52" i="24"/>
  <c r="B51" i="24"/>
  <c r="B50" i="24"/>
  <c r="B49" i="24"/>
  <c r="B48" i="24"/>
  <c r="B47" i="24"/>
  <c r="B46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G14" i="26" s="1"/>
  <c r="B21" i="24"/>
  <c r="B20" i="24"/>
  <c r="B19" i="24"/>
  <c r="I18" i="29" s="1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E28" i="30"/>
  <c r="D28" i="30"/>
  <c r="C28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U22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T14" i="30"/>
  <c r="S14" i="30"/>
  <c r="R14" i="30"/>
  <c r="Q14" i="30"/>
  <c r="P14" i="30"/>
  <c r="O14" i="30"/>
  <c r="N14" i="30"/>
  <c r="M14" i="30"/>
  <c r="L14" i="30"/>
  <c r="K14" i="30"/>
  <c r="E14" i="30"/>
  <c r="D14" i="30"/>
  <c r="C14" i="30"/>
  <c r="D62" i="29"/>
  <c r="D60" i="29"/>
  <c r="D58" i="29"/>
  <c r="D56" i="29"/>
  <c r="D54" i="29"/>
  <c r="D52" i="29"/>
  <c r="D50" i="29"/>
  <c r="D48" i="29"/>
  <c r="D46" i="29"/>
  <c r="D44" i="29"/>
  <c r="D42" i="29"/>
  <c r="D40" i="29"/>
  <c r="D38" i="29"/>
  <c r="D36" i="29"/>
  <c r="D34" i="29"/>
  <c r="D32" i="29"/>
  <c r="D30" i="29"/>
  <c r="D28" i="29"/>
  <c r="D26" i="29"/>
  <c r="D24" i="29"/>
  <c r="D22" i="29"/>
  <c r="D20" i="29"/>
  <c r="D18" i="29"/>
  <c r="D16" i="29"/>
  <c r="E62" i="26"/>
  <c r="D62" i="26"/>
  <c r="E60" i="26"/>
  <c r="D60" i="26"/>
  <c r="E58" i="26"/>
  <c r="D58" i="26"/>
  <c r="E56" i="26"/>
  <c r="D56" i="26"/>
  <c r="E54" i="26"/>
  <c r="D54" i="26"/>
  <c r="E52" i="26"/>
  <c r="D52" i="26"/>
  <c r="E50" i="26"/>
  <c r="D50" i="26"/>
  <c r="E48" i="26"/>
  <c r="D48" i="26"/>
  <c r="E46" i="26"/>
  <c r="D46" i="26"/>
  <c r="E44" i="26"/>
  <c r="D44" i="26"/>
  <c r="E42" i="26"/>
  <c r="D42" i="26"/>
  <c r="E40" i="26"/>
  <c r="D40" i="26"/>
  <c r="E38" i="26"/>
  <c r="D38" i="26"/>
  <c r="E36" i="26"/>
  <c r="D36" i="26"/>
  <c r="E34" i="26"/>
  <c r="D34" i="26"/>
  <c r="E32" i="26"/>
  <c r="D32" i="26"/>
  <c r="E30" i="26"/>
  <c r="D30" i="26"/>
  <c r="E28" i="26"/>
  <c r="D28" i="26"/>
  <c r="E26" i="26"/>
  <c r="D26" i="26"/>
  <c r="E24" i="26"/>
  <c r="D24" i="26"/>
  <c r="E22" i="26"/>
  <c r="D22" i="26"/>
  <c r="E20" i="26"/>
  <c r="D20" i="26"/>
  <c r="E18" i="26"/>
  <c r="D18" i="26"/>
  <c r="E16" i="26"/>
  <c r="D16" i="26"/>
  <c r="D14" i="26"/>
  <c r="D14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C62" i="29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C60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C58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C56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C54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C52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C50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C48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C46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C44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C42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C40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C38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C36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C34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C32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C30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C28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E26" i="29"/>
  <c r="C26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C24" i="29"/>
  <c r="T22" i="29"/>
  <c r="S22" i="29"/>
  <c r="R22" i="29"/>
  <c r="Q22" i="29"/>
  <c r="P22" i="29"/>
  <c r="O22" i="29"/>
  <c r="N22" i="29"/>
  <c r="M22" i="29"/>
  <c r="L22" i="29"/>
  <c r="K22" i="29"/>
  <c r="E22" i="29"/>
  <c r="C22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C20" i="29"/>
  <c r="T18" i="29"/>
  <c r="S18" i="29"/>
  <c r="R18" i="29"/>
  <c r="Q18" i="29"/>
  <c r="P18" i="29"/>
  <c r="O18" i="29"/>
  <c r="N18" i="29"/>
  <c r="M18" i="29"/>
  <c r="L18" i="29"/>
  <c r="K18" i="29"/>
  <c r="J18" i="29"/>
  <c r="H18" i="29"/>
  <c r="G18" i="29"/>
  <c r="F18" i="29"/>
  <c r="E18" i="29"/>
  <c r="C18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C16" i="29"/>
  <c r="T14" i="29"/>
  <c r="S14" i="29"/>
  <c r="R14" i="29"/>
  <c r="Q14" i="29"/>
  <c r="P14" i="29"/>
  <c r="O14" i="29"/>
  <c r="N14" i="29"/>
  <c r="M14" i="29"/>
  <c r="L14" i="29"/>
  <c r="K14" i="29"/>
  <c r="E14" i="29"/>
  <c r="C14" i="29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C62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C60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C58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C56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C54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C52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C50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C48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C46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C44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C42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C40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C38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C36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C34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C32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C30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C28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C26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C24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C22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C20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C18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E14" i="26"/>
  <c r="C14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C16" i="26"/>
  <c r="U30" i="30" l="1"/>
  <c r="U56" i="30"/>
  <c r="U38" i="30"/>
  <c r="U46" i="30"/>
  <c r="U62" i="30"/>
  <c r="U32" i="30"/>
  <c r="U40" i="30"/>
  <c r="U48" i="30"/>
  <c r="U34" i="30"/>
  <c r="U42" i="30"/>
  <c r="U50" i="30"/>
  <c r="U58" i="30"/>
  <c r="U28" i="30"/>
  <c r="U36" i="30"/>
  <c r="U44" i="30"/>
  <c r="U52" i="30"/>
  <c r="U60" i="30"/>
  <c r="U14" i="30"/>
  <c r="U54" i="30"/>
  <c r="U24" i="30"/>
  <c r="U16" i="30"/>
  <c r="U20" i="30"/>
  <c r="U18" i="30"/>
  <c r="U26" i="30"/>
  <c r="U40" i="26"/>
  <c r="U60" i="26"/>
  <c r="U24" i="26"/>
  <c r="U26" i="26"/>
  <c r="U32" i="26"/>
  <c r="U34" i="26"/>
  <c r="U36" i="26"/>
  <c r="U42" i="26"/>
  <c r="U48" i="26"/>
  <c r="U50" i="26"/>
  <c r="U52" i="26"/>
  <c r="U56" i="26"/>
  <c r="U58" i="26"/>
  <c r="U62" i="26"/>
  <c r="U46" i="26"/>
  <c r="U16" i="26"/>
  <c r="U38" i="26"/>
  <c r="U22" i="26"/>
  <c r="U30" i="26"/>
  <c r="U38" i="29"/>
  <c r="U20" i="26"/>
  <c r="U28" i="26"/>
  <c r="U44" i="26"/>
  <c r="U60" i="29"/>
  <c r="U54" i="26"/>
  <c r="U18" i="26"/>
  <c r="U14" i="26"/>
  <c r="U14" i="29"/>
  <c r="U26" i="29"/>
  <c r="U62" i="29"/>
  <c r="U58" i="29"/>
  <c r="U56" i="29"/>
  <c r="U54" i="29"/>
  <c r="U52" i="29"/>
  <c r="U50" i="29"/>
  <c r="U48" i="29"/>
  <c r="U46" i="29"/>
  <c r="U44" i="29"/>
  <c r="U42" i="29"/>
  <c r="U40" i="29"/>
  <c r="U36" i="29"/>
  <c r="U34" i="29"/>
  <c r="U32" i="29"/>
  <c r="U30" i="29"/>
  <c r="U28" i="29"/>
  <c r="U24" i="29"/>
  <c r="U22" i="29"/>
  <c r="U20" i="29"/>
  <c r="U18" i="29"/>
  <c r="U16" i="29"/>
  <c r="U63" i="30" l="1"/>
  <c r="U63" i="26"/>
  <c r="U63" i="29"/>
</calcChain>
</file>

<file path=xl/sharedStrings.xml><?xml version="1.0" encoding="utf-8"?>
<sst xmlns="http://schemas.openxmlformats.org/spreadsheetml/2006/main" count="587" uniqueCount="329">
  <si>
    <t>Flexibility</t>
  </si>
  <si>
    <t>C</t>
  </si>
  <si>
    <t>A</t>
  </si>
  <si>
    <t>F</t>
  </si>
  <si>
    <t>T</t>
  </si>
  <si>
    <t>R</t>
  </si>
  <si>
    <t>Placement</t>
  </si>
  <si>
    <t>TR</t>
  </si>
  <si>
    <t>PL</t>
  </si>
  <si>
    <t>SY</t>
  </si>
  <si>
    <t>R1</t>
  </si>
  <si>
    <t>F3</t>
  </si>
  <si>
    <t> </t>
  </si>
  <si>
    <t>Airborne Weight</t>
  </si>
  <si>
    <t>AW</t>
  </si>
  <si>
    <t>TRANSITION</t>
  </si>
  <si>
    <t>HYBRID</t>
  </si>
  <si>
    <t>ACROBATIC</t>
  </si>
  <si>
    <t>T3</t>
  </si>
  <si>
    <t>AW5</t>
  </si>
  <si>
    <t>R4</t>
  </si>
  <si>
    <t>T4</t>
  </si>
  <si>
    <t>Pattern Change</t>
  </si>
  <si>
    <t>PC</t>
  </si>
  <si>
    <t>Traveling</t>
  </si>
  <si>
    <t>Angles</t>
  </si>
  <si>
    <t>Rotations</t>
  </si>
  <si>
    <t>PC-S or PC-C</t>
  </si>
  <si>
    <t>R1 - R9</t>
  </si>
  <si>
    <t>F1 - F6</t>
  </si>
  <si>
    <t>C1 - C6</t>
  </si>
  <si>
    <t>NM2</t>
  </si>
  <si>
    <t>A-S</t>
  </si>
  <si>
    <t>SY-F</t>
  </si>
  <si>
    <t>NM3</t>
  </si>
  <si>
    <t>NM1</t>
  </si>
  <si>
    <t>FINA Member Federation:</t>
  </si>
  <si>
    <t>Competition:</t>
  </si>
  <si>
    <t>Event:</t>
  </si>
  <si>
    <t>Name of Competitor(s):</t>
  </si>
  <si>
    <t>Value</t>
  </si>
  <si>
    <t>Routine Total:</t>
  </si>
  <si>
    <t>NM4</t>
  </si>
  <si>
    <t>TU1</t>
  </si>
  <si>
    <t>TU3</t>
  </si>
  <si>
    <t>TU2</t>
  </si>
  <si>
    <t>20-29</t>
  </si>
  <si>
    <t>7-19</t>
  </si>
  <si>
    <t>30+</t>
  </si>
  <si>
    <t>7-15 sec</t>
  </si>
  <si>
    <t>Hybrid Base Mark:</t>
  </si>
  <si>
    <t>Hybrid Families:</t>
  </si>
  <si>
    <t>Thrusts</t>
  </si>
  <si>
    <t>Acrobatics Base Mark:</t>
  </si>
  <si>
    <t>Group A</t>
  </si>
  <si>
    <t>Group B</t>
  </si>
  <si>
    <t>Group C</t>
  </si>
  <si>
    <t>Group P</t>
  </si>
  <si>
    <t>Hybrid Bonuses:</t>
  </si>
  <si>
    <t>Number of Movements (NM):</t>
  </si>
  <si>
    <t>Families (groups):</t>
  </si>
  <si>
    <t>Family + Level Codes:</t>
  </si>
  <si>
    <t>Bonuses:</t>
  </si>
  <si>
    <t>Bonus Codes:</t>
  </si>
  <si>
    <t>Synchronisation</t>
  </si>
  <si>
    <t>T1 - T9</t>
  </si>
  <si>
    <t>Group:</t>
  </si>
  <si>
    <t>Code</t>
  </si>
  <si>
    <t>Sq</t>
  </si>
  <si>
    <t>A-C</t>
  </si>
  <si>
    <t>C3</t>
  </si>
  <si>
    <t>St</t>
  </si>
  <si>
    <r>
      <rPr>
        <u/>
        <sz val="10"/>
        <color theme="1"/>
        <rFont val="Arial"/>
        <family val="2"/>
      </rPr>
      <t>&lt;</t>
    </r>
    <r>
      <rPr>
        <sz val="10"/>
        <color theme="1"/>
        <rFont val="Arial"/>
        <family val="2"/>
      </rPr>
      <t xml:space="preserve"> 6</t>
    </r>
  </si>
  <si>
    <r>
      <rPr>
        <u/>
        <sz val="10"/>
        <color theme="1"/>
        <rFont val="Arial"/>
        <family val="2"/>
      </rPr>
      <t>&lt;</t>
    </r>
    <r>
      <rPr>
        <sz val="10"/>
        <color theme="1"/>
        <rFont val="Arial"/>
        <family val="2"/>
      </rPr>
      <t xml:space="preserve"> 6 sec</t>
    </r>
  </si>
  <si>
    <t>16 sec +</t>
  </si>
  <si>
    <t>Time Underwater (TU):</t>
  </si>
  <si>
    <t>Element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</si>
  <si>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</si>
  <si>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</si>
  <si>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</si>
  <si>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</si>
  <si>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</si>
  <si>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</si>
  <si>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</si>
  <si>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</si>
  <si>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</si>
  <si>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</si>
  <si>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</si>
  <si>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</si>
  <si>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</si>
  <si>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</si>
  <si>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</si>
  <si>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</si>
  <si>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</si>
  <si>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</si>
  <si>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</si>
  <si>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</si>
  <si>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</si>
  <si>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</si>
  <si>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</si>
  <si>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</si>
  <si>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</si>
  <si>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</si>
  <si>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</si>
  <si>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</si>
  <si>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</si>
  <si>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</si>
  <si>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r>
      <t xml:space="preserve">Technical Required Elements - </t>
    </r>
    <r>
      <rPr>
        <b/>
        <sz val="11"/>
        <color rgb="FFFF0000"/>
        <rFont val="Arial"/>
        <family val="2"/>
      </rPr>
      <t>SPECIFICALLY FOR THIS COACH CARD DIFFICULTY CALCULATOR</t>
    </r>
  </si>
  <si>
    <t>Solo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</si>
  <si>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</si>
  <si>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</si>
  <si>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</si>
  <si>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</si>
  <si>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</si>
  <si>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</si>
  <si>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</si>
  <si>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</si>
  <si>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Duet</t>
  </si>
  <si>
    <t>Mixed Duet</t>
  </si>
  <si>
    <t>Team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</si>
  <si>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</si>
  <si>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</si>
  <si>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</si>
  <si>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</si>
  <si>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</si>
  <si>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</si>
  <si>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</si>
  <si>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</si>
  <si>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</si>
  <si>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</si>
  <si>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</si>
  <si>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</si>
  <si>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</si>
  <si>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</si>
  <si>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</si>
  <si>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</si>
  <si>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</si>
  <si>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</si>
  <si>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</si>
  <si>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</si>
  <si>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</si>
  <si>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</si>
  <si>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</si>
  <si>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</si>
  <si>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</si>
  <si>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</si>
  <si>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DRAFT - Hybrid Difficulty Table Values and Technical Required Elements Values</t>
  </si>
  <si>
    <t>2,6</t>
  </si>
  <si>
    <t>2SY-P</t>
  </si>
  <si>
    <t>1PC-S</t>
  </si>
  <si>
    <t>2PC-S</t>
  </si>
  <si>
    <t>3PC-S</t>
  </si>
  <si>
    <t>4PC-S</t>
  </si>
  <si>
    <t>5PC-S</t>
  </si>
  <si>
    <t>6PC-S</t>
  </si>
  <si>
    <t>1PC-C</t>
  </si>
  <si>
    <t>2PC-C</t>
  </si>
  <si>
    <t>3PC-C</t>
  </si>
  <si>
    <t>4PC-C</t>
  </si>
  <si>
    <t>5PC-C</t>
  </si>
  <si>
    <t>6PC-C</t>
  </si>
  <si>
    <t>ACRO-A</t>
  </si>
  <si>
    <t>ACRO-B</t>
  </si>
  <si>
    <t>ACRO-C</t>
  </si>
  <si>
    <t>ACRO-P</t>
  </si>
  <si>
    <t>EL</t>
  </si>
  <si>
    <t>TIME</t>
  </si>
  <si>
    <t>PART</t>
  </si>
  <si>
    <t>BASE MARK</t>
  </si>
  <si>
    <t>DECLARED DIFFICULTY</t>
  </si>
  <si>
    <t>BONUS</t>
  </si>
  <si>
    <t>TOTALS</t>
  </si>
  <si>
    <t>ELEMENTS IN ORDER OF PERFORMANCE</t>
  </si>
  <si>
    <t>0:00-0:15</t>
  </si>
  <si>
    <t>ETC . . .</t>
  </si>
  <si>
    <t>0:16-0:25</t>
  </si>
  <si>
    <t>0:26-0:30</t>
  </si>
  <si>
    <t>0:31-0:36</t>
  </si>
  <si>
    <t>0:37-0:40</t>
  </si>
  <si>
    <t>0:41-0:48</t>
  </si>
  <si>
    <t>0:49-1:00</t>
  </si>
  <si>
    <t>Example</t>
  </si>
  <si>
    <t>FINA WORLD SERIES</t>
  </si>
  <si>
    <t>Forw</t>
  </si>
  <si>
    <t>SENIOR TEAM FREE - PRELIMS</t>
  </si>
  <si>
    <t>**Please refer to the Acrobatics Catalogue for Acrobatics codes + values</t>
  </si>
  <si>
    <t>SENIOR DUET TECH - PRELIMS</t>
  </si>
  <si>
    <t>TRE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</si>
  <si>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</si>
  <si>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</si>
  <si>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</si>
  <si>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</si>
  <si>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</si>
  <si>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</si>
  <si>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</si>
  <si>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</si>
  <si>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</si>
  <si>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</si>
  <si>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</si>
  <si>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</si>
  <si>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</si>
  <si>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</si>
  <si>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</si>
  <si>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</si>
  <si>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</si>
  <si>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</si>
  <si>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</si>
  <si>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</si>
  <si>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</si>
  <si>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</si>
  <si>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</si>
  <si>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</si>
  <si>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</si>
  <si>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</si>
  <si>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</si>
  <si>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</si>
  <si>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</si>
  <si>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</si>
  <si>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</si>
  <si>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</si>
  <si>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</si>
  <si>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</si>
  <si>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</si>
  <si>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</si>
  <si>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</si>
  <si>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</si>
  <si>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</si>
  <si>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</si>
  <si>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</si>
  <si>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</si>
  <si>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</si>
  <si>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</si>
  <si>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</si>
  <si>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</si>
  <si>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</si>
  <si>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</si>
  <si>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</si>
  <si>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</si>
  <si>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</si>
  <si>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</si>
  <si>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</si>
  <si>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</si>
  <si>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</si>
  <si>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</si>
  <si>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</si>
  <si>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</si>
  <si>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</si>
  <si>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</si>
  <si>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</si>
  <si>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</si>
  <si>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</si>
  <si>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</si>
  <si>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</si>
  <si>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</si>
  <si>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</si>
  <si>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</si>
  <si>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</si>
  <si>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</si>
  <si>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</si>
  <si>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</si>
  <si>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</si>
  <si>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</si>
  <si>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</si>
  <si>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Connections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</si>
  <si>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</si>
  <si>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</si>
  <si>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</si>
  <si>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</si>
  <si>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TR*0.5</t>
  </si>
  <si>
    <t>TR*0.3</t>
  </si>
  <si>
    <t>A-S*0.5</t>
  </si>
  <si>
    <t>A-S*0.3</t>
  </si>
  <si>
    <t>A-C*0.5</t>
  </si>
  <si>
    <t>A-C*0.3</t>
  </si>
  <si>
    <t>PL*0.5</t>
  </si>
  <si>
    <t>PL*0.3</t>
  </si>
  <si>
    <t>Pair Acro</t>
  </si>
  <si>
    <t>Acro-Pair</t>
  </si>
  <si>
    <t>S-TRE3</t>
  </si>
  <si>
    <t>M-TRE3</t>
  </si>
  <si>
    <t>T-TRE4</t>
  </si>
  <si>
    <t>tk</t>
  </si>
  <si>
    <t>2kt</t>
  </si>
  <si>
    <t>1:01-1:03</t>
  </si>
  <si>
    <t>SY-P*0.5</t>
  </si>
  <si>
    <t>SY-P*0.3</t>
  </si>
  <si>
    <t>2SY-P*0.5</t>
  </si>
  <si>
    <t>2SY-P*0.3</t>
  </si>
  <si>
    <t>SY-F*0.5</t>
  </si>
  <si>
    <t>SY-F*0.3</t>
  </si>
  <si>
    <t>1PC-S*0.5</t>
  </si>
  <si>
    <t>2PC-S*0.5</t>
  </si>
  <si>
    <t>3PC-S*0.5</t>
  </si>
  <si>
    <t>4PC-S*0.5</t>
  </si>
  <si>
    <t>5PC-S*0.5</t>
  </si>
  <si>
    <t>6PC-S*0.5</t>
  </si>
  <si>
    <t>1PC-S*0.3</t>
  </si>
  <si>
    <t>2PC-S*0.3</t>
  </si>
  <si>
    <t>3PC-S*0.3</t>
  </si>
  <si>
    <t>4PC-S*0.3</t>
  </si>
  <si>
    <t>5PC-S*0.3</t>
  </si>
  <si>
    <t>6PC-S*0.3</t>
  </si>
  <si>
    <t>1PC-C*0.5</t>
  </si>
  <si>
    <t>2PC-C*0.5</t>
  </si>
  <si>
    <t>3PC-C*0.5</t>
  </si>
  <si>
    <t>4PC-C*0.5</t>
  </si>
  <si>
    <t>5PC-C*0.5</t>
  </si>
  <si>
    <t>6PC-C*0.5</t>
  </si>
  <si>
    <t>1PC-C*0.3</t>
  </si>
  <si>
    <t>2PC-C*0.3</t>
  </si>
  <si>
    <t>3PC-C*0.3</t>
  </si>
  <si>
    <t>4PC-C*0.3</t>
  </si>
  <si>
    <t>5PC-C*0.3</t>
  </si>
  <si>
    <t>6PC-C*0.3</t>
  </si>
  <si>
    <t>AW1 - AW7</t>
  </si>
  <si>
    <t>A-S or A-C</t>
  </si>
  <si>
    <t>SY-P, 2SY-P, SY-F</t>
  </si>
  <si>
    <t>**Acro codes and values are to be filled in manually (see examples)</t>
  </si>
  <si>
    <r>
      <rPr>
        <b/>
        <i/>
        <u/>
        <sz val="11"/>
        <color rgb="FFFF0000"/>
        <rFont val="Arial"/>
        <family val="2"/>
      </rPr>
      <t>Regarding Acrobatics</t>
    </r>
    <r>
      <rPr>
        <b/>
        <i/>
        <sz val="11"/>
        <color rgb="FFFF0000"/>
        <rFont val="Arial"/>
        <family val="2"/>
      </rPr>
      <t>:</t>
    </r>
  </si>
  <si>
    <t xml:space="preserve">   as well as the Acrobatic Quick Reference Sheets</t>
  </si>
  <si>
    <t>AJ</t>
  </si>
  <si>
    <t>BS</t>
  </si>
  <si>
    <t>F1S</t>
  </si>
  <si>
    <t>ba</t>
  </si>
  <si>
    <t>r1</t>
  </si>
  <si>
    <t>**Write each part of code and its value below (using catalogue/quick reference sheets)</t>
  </si>
  <si>
    <t xml:space="preserve">   OR you can choose to just write code as per catalogue and just enter total DD</t>
  </si>
  <si>
    <t>**It's up to you to do what works for you!</t>
  </si>
  <si>
    <t>W!f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</si>
</sst>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charset val="204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rgb="FF0000FF"/>
      <name val="Calibri"/>
      <family val="2"/>
      <charset val="204"/>
      <scheme val="minor"/>
    </font>
    <font>
      <b/>
      <sz val="11"/>
      <color rgb="FFFF000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1"/>
      <color theme="4"/>
      <name val="Arial"/>
      <family val="2"/>
    </font>
    <font>
      <sz val="11"/>
      <color theme="9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b/>
      <i/>
      <sz val="9.5"/>
      <color rgb="FFFF0000"/>
      <name val="Arial"/>
      <family val="2"/>
    </font>
    <font>
      <sz val="9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0" xfId="0" applyFont="1"/>
    <xf numFmtId="0" fontId="9" fillId="0" borderId="7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16" fontId="3" fillId="0" borderId="7" xfId="0" quotePrefix="1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2" fontId="9" fillId="4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2" fontId="9" fillId="6" borderId="7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5" fillId="0" borderId="4" xfId="0" applyFont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165" fontId="17" fillId="5" borderId="7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165" fontId="18" fillId="5" borderId="7" xfId="0" applyNumberFormat="1" applyFont="1" applyFill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17" fillId="6" borderId="7" xfId="0" applyFont="1" applyFill="1" applyBorder="1" applyAlignment="1">
      <alignment horizontal="left" vertical="center"/>
    </xf>
    <xf numFmtId="0" fontId="17" fillId="6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left" vertical="center"/>
    </xf>
    <xf numFmtId="0" fontId="18" fillId="6" borderId="7" xfId="0" applyFont="1" applyFill="1" applyBorder="1" applyAlignment="1">
      <alignment horizontal="center" vertical="center"/>
    </xf>
    <xf numFmtId="2" fontId="17" fillId="6" borderId="7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3" fillId="2" borderId="0" xfId="0" applyFont="1" applyFill="1"/>
    <xf numFmtId="2" fontId="18" fillId="6" borderId="7" xfId="0" applyNumberFormat="1" applyFont="1" applyFill="1" applyBorder="1" applyAlignment="1">
      <alignment horizontal="center" vertical="center"/>
    </xf>
    <xf numFmtId="0" fontId="20" fillId="2" borderId="35" xfId="0" applyFont="1" applyFill="1" applyBorder="1"/>
    <xf numFmtId="0" fontId="9" fillId="2" borderId="49" xfId="0" applyFont="1" applyFill="1" applyBorder="1"/>
    <xf numFmtId="0" fontId="9" fillId="2" borderId="36" xfId="0" applyFont="1" applyFill="1" applyBorder="1"/>
    <xf numFmtId="0" fontId="22" fillId="2" borderId="50" xfId="0" applyFont="1" applyFill="1" applyBorder="1"/>
    <xf numFmtId="0" fontId="23" fillId="2" borderId="0" xfId="0" applyFont="1" applyFill="1"/>
    <xf numFmtId="0" fontId="23" fillId="2" borderId="51" xfId="0" applyFont="1" applyFill="1" applyBorder="1"/>
    <xf numFmtId="0" fontId="22" fillId="2" borderId="37" xfId="0" applyFont="1" applyFill="1" applyBorder="1"/>
    <xf numFmtId="0" fontId="23" fillId="2" borderId="45" xfId="0" applyFont="1" applyFill="1" applyBorder="1"/>
    <xf numFmtId="0" fontId="23" fillId="2" borderId="38" xfId="0" applyFont="1" applyFill="1" applyBorder="1"/>
    <xf numFmtId="0" fontId="20" fillId="0" borderId="0" xfId="0" applyFont="1"/>
    <xf numFmtId="0" fontId="4" fillId="4" borderId="35" xfId="0" applyFont="1" applyFill="1" applyBorder="1" applyAlignment="1">
      <alignment horizontal="left" vertical="center" wrapText="1"/>
    </xf>
    <xf numFmtId="0" fontId="0" fillId="4" borderId="36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9" fillId="0" borderId="7" xfId="0" applyFont="1" applyBorder="1"/>
    <xf numFmtId="0" fontId="10" fillId="5" borderId="7" xfId="0" applyFont="1" applyFill="1" applyBorder="1"/>
    <xf numFmtId="0" fontId="1" fillId="5" borderId="7" xfId="0" applyFont="1" applyFill="1" applyBorder="1"/>
    <xf numFmtId="0" fontId="10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6" borderId="7" xfId="0" applyFont="1" applyFill="1" applyBorder="1"/>
    <xf numFmtId="0" fontId="1" fillId="6" borderId="7" xfId="0" applyFont="1" applyFill="1" applyBorder="1"/>
    <xf numFmtId="0" fontId="9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vertical="center"/>
    </xf>
  </cellXfs>
  <cellStyles count="1">
    <cellStyle name="Обычный" xfId="0" builtinId="0"/>
  </cellStyles>
  <dxfs count="390"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CCCCFF"/>
      <color rgb="FFFFFFCC"/>
      <color rgb="FFFFFF65"/>
      <color rgb="FFFF8383"/>
      <color rgb="FFF5F88A"/>
      <color rgb="FFF68C8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1333500</xdr:colOff>
      <xdr:row>3</xdr:row>
      <xdr:rowOff>61083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FD21D-B884-4BF1-A685-1C6680224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" y="0"/>
          <a:ext cx="7517945" cy="625779"/>
        </a:xfrm>
        <a:prstGeom prst="rect">
          <a:avLst/>
        </a:prstGeom>
        <a:ln w="19050">
          <a:noFill/>
        </a:ln>
      </xdr:spPr>
    </xdr:pic>
    <xdr:clientData/>
  </xdr:twoCellAnchor>
  <xdr:twoCellAnchor editAs="oneCell">
    <xdr:from>
      <xdr:col>0</xdr:col>
      <xdr:colOff>68580</xdr:colOff>
      <xdr:row>0</xdr:row>
      <xdr:rowOff>32328</xdr:rowOff>
    </xdr:from>
    <xdr:to>
      <xdr:col>1</xdr:col>
      <xdr:colOff>365760</xdr:colOff>
      <xdr:row>3</xdr:row>
      <xdr:rowOff>17432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78D027-2A1D-46EC-BD6D-CB345DCF2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32328"/>
          <a:ext cx="1211580" cy="533744"/>
        </a:xfrm>
        <a:prstGeom prst="rect">
          <a:avLst/>
        </a:prstGeom>
      </xdr:spPr>
    </xdr:pic>
    <xdr:clientData/>
  </xdr:twoCellAnchor>
  <xdr:twoCellAnchor editAs="oneCell">
    <xdr:from>
      <xdr:col>10</xdr:col>
      <xdr:colOff>590005</xdr:colOff>
      <xdr:row>0</xdr:row>
      <xdr:rowOff>29879</xdr:rowOff>
    </xdr:from>
    <xdr:to>
      <xdr:col>10</xdr:col>
      <xdr:colOff>1131719</xdr:colOff>
      <xdr:row>3</xdr:row>
      <xdr:rowOff>21699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ACF922-272B-4C1A-9C86-1F75D4534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451" y="29879"/>
          <a:ext cx="541714" cy="556516"/>
        </a:xfrm>
        <a:prstGeom prst="rect">
          <a:avLst/>
        </a:prstGeom>
      </xdr:spPr>
    </xdr:pic>
    <xdr:clientData/>
  </xdr:twoCellAnchor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826057C-052A-4585-A9DF-DBB79DE4F7ED}"/>
            </a:ext>
          </a:extLst>
        </xdr:cNvPr>
        <xdr:cNvCxnSpPr/>
      </xdr:nvCxnSpPr>
      <xdr:spPr>
        <a:xfrm flipH="1">
          <a:off x="6602185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>
    <xdr:from>
      <xdr:col>4</xdr:col>
      <xdr:colOff>220980</xdr:colOff>
      <xdr:row>0</xdr:row>
      <xdr:rowOff>146628</xdr:rowOff>
    </xdr:from>
    <xdr:to>
      <xdr:col>10</xdr:col>
      <xdr:colOff>271449</xdr:colOff>
      <xdr:row>2</xdr:row>
      <xdr:rowOff>70428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C955DA98-76C3-4DFE-ACD8-30D20307B9F7}"/>
            </a:ext>
          </a:extLst>
        </xdr:cNvPr>
        <xdr:cNvSpPr txBox="1"/>
      </xdr:nvSpPr>
      <xdr:spPr>
        <a:xfrm>
          <a:off x="2987040" y="146628"/>
          <a:ext cx="3388029" cy="29718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ES" sz="1600" b="1" baseline="0">
              <a:solidFill>
                <a:srgbClr val="FFFFFF"/>
              </a:solidFill>
              <a:effectLst/>
              <a:latin typeface="Arial" panose="020B0604020202020204" pitchFamily="34" charset="0"/>
              <a:ea typeface="Droid Serif"/>
              <a:cs typeface="Droid Serif"/>
            </a:rPr>
            <a:t>COACH CARD LEGEND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5769</xdr:rowOff>
    </xdr:from>
    <xdr:to>
      <xdr:col>21</xdr:col>
      <xdr:colOff>3810</xdr:colOff>
      <xdr:row>3</xdr:row>
      <xdr:rowOff>91630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480A5-A5C6-4750-924D-E1E66FB9D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7620" y="5769"/>
          <a:ext cx="9966960" cy="588781"/>
        </a:xfrm>
        <a:prstGeom prst="rect">
          <a:avLst/>
        </a:prstGeom>
        <a:ln w="19050">
          <a:noFill/>
        </a:ln>
      </xdr:spPr>
    </xdr:pic>
    <xdr:clientData/>
  </xdr:twoCellAnchor>
  <xdr:twoCellAnchor editAs="oneCell">
    <xdr:from>
      <xdr:col>0</xdr:col>
      <xdr:colOff>68580</xdr:colOff>
      <xdr:row>0</xdr:row>
      <xdr:rowOff>38100</xdr:rowOff>
    </xdr:from>
    <xdr:to>
      <xdr:col>1</xdr:col>
      <xdr:colOff>502920</xdr:colOff>
      <xdr:row>3</xdr:row>
      <xdr:rowOff>68924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D41581-659C-4EC7-A2C9-00B618F21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38100"/>
          <a:ext cx="1211580" cy="533744"/>
        </a:xfrm>
        <a:prstGeom prst="rect">
          <a:avLst/>
        </a:prstGeom>
      </xdr:spPr>
    </xdr:pic>
    <xdr:clientData/>
  </xdr:twoCellAnchor>
  <xdr:twoCellAnchor editAs="oneCell">
    <xdr:from>
      <xdr:col>19</xdr:col>
      <xdr:colOff>304800</xdr:colOff>
      <xdr:row>0</xdr:row>
      <xdr:rowOff>22860</xdr:rowOff>
    </xdr:from>
    <xdr:to>
      <xdr:col>20</xdr:col>
      <xdr:colOff>450274</xdr:colOff>
      <xdr:row>3</xdr:row>
      <xdr:rowOff>60400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F96BC7-69D9-4DD7-A7E2-DD54C3457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22860"/>
          <a:ext cx="534094" cy="540460"/>
        </a:xfrm>
        <a:prstGeom prst="rect">
          <a:avLst/>
        </a:prstGeom>
      </xdr:spPr>
    </xdr:pic>
    <xdr:clientData/>
  </xdr:twoCellAnchor>
  <xdr:twoCellAnchor>
    <xdr:from>
      <xdr:col>19</xdr:col>
      <xdr:colOff>167640</xdr:colOff>
      <xdr:row>0</xdr:row>
      <xdr:rowOff>68579</xdr:rowOff>
    </xdr:from>
    <xdr:to>
      <xdr:col>19</xdr:col>
      <xdr:colOff>175260</xdr:colOff>
      <xdr:row>3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FCD949B-6E2F-437F-AE3D-18320D30A56B}"/>
            </a:ext>
          </a:extLst>
        </xdr:cNvPr>
        <xdr:cNvCxnSpPr/>
      </xdr:nvCxnSpPr>
      <xdr:spPr>
        <a:xfrm flipH="1">
          <a:off x="919734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>
    <xdr:from>
      <xdr:col>12</xdr:col>
      <xdr:colOff>160020</xdr:colOff>
      <xdr:row>0</xdr:row>
      <xdr:rowOff>152400</xdr:rowOff>
    </xdr:from>
    <xdr:to>
      <xdr:col>18</xdr:col>
      <xdr:colOff>385749</xdr:colOff>
      <xdr:row>2</xdr:row>
      <xdr:rowOff>121920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4A9F6D3E-E0C7-4B4A-AA62-EA0CB1F5FC67}"/>
            </a:ext>
          </a:extLst>
        </xdr:cNvPr>
        <xdr:cNvSpPr txBox="1"/>
      </xdr:nvSpPr>
      <xdr:spPr>
        <a:xfrm>
          <a:off x="6240780" y="152400"/>
          <a:ext cx="2786049" cy="3048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ES" sz="1600" b="1" baseline="0">
              <a:solidFill>
                <a:srgbClr val="FFFFFF"/>
              </a:solidFill>
              <a:effectLst/>
              <a:latin typeface="Arial" panose="020B0604020202020204" pitchFamily="34" charset="0"/>
              <a:ea typeface="Droid Serif"/>
              <a:cs typeface="Droid Serif"/>
            </a:rPr>
            <a:t>COACH CARD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5769</xdr:rowOff>
    </xdr:from>
    <xdr:to>
      <xdr:col>21</xdr:col>
      <xdr:colOff>9524</xdr:colOff>
      <xdr:row>3</xdr:row>
      <xdr:rowOff>91630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8C4DE3-B5B0-4EAC-92E3-B33A0CF8E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7619" y="5769"/>
          <a:ext cx="9679305" cy="571636"/>
        </a:xfrm>
        <a:prstGeom prst="rect">
          <a:avLst/>
        </a:prstGeom>
        <a:ln w="19050">
          <a:noFill/>
        </a:ln>
      </xdr:spPr>
    </xdr:pic>
    <xdr:clientData/>
  </xdr:twoCellAnchor>
  <xdr:twoCellAnchor editAs="oneCell">
    <xdr:from>
      <xdr:col>0</xdr:col>
      <xdr:colOff>68580</xdr:colOff>
      <xdr:row>0</xdr:row>
      <xdr:rowOff>38100</xdr:rowOff>
    </xdr:from>
    <xdr:to>
      <xdr:col>1</xdr:col>
      <xdr:colOff>464820</xdr:colOff>
      <xdr:row>3</xdr:row>
      <xdr:rowOff>68924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F99B34-149C-4957-9F56-7EDDE6D9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38100"/>
          <a:ext cx="1186815" cy="516599"/>
        </a:xfrm>
        <a:prstGeom prst="rect">
          <a:avLst/>
        </a:prstGeom>
      </xdr:spPr>
    </xdr:pic>
    <xdr:clientData/>
  </xdr:twoCellAnchor>
  <xdr:twoCellAnchor editAs="oneCell">
    <xdr:from>
      <xdr:col>19</xdr:col>
      <xdr:colOff>304800</xdr:colOff>
      <xdr:row>0</xdr:row>
      <xdr:rowOff>22860</xdr:rowOff>
    </xdr:from>
    <xdr:to>
      <xdr:col>20</xdr:col>
      <xdr:colOff>431224</xdr:colOff>
      <xdr:row>3</xdr:row>
      <xdr:rowOff>60400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37433-368C-4AE3-85F7-C926E36EB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22860"/>
          <a:ext cx="526474" cy="523315"/>
        </a:xfrm>
        <a:prstGeom prst="rect">
          <a:avLst/>
        </a:prstGeom>
      </xdr:spPr>
    </xdr:pic>
    <xdr:clientData/>
  </xdr:twoCellAnchor>
  <xdr:twoCellAnchor>
    <xdr:from>
      <xdr:col>19</xdr:col>
      <xdr:colOff>167640</xdr:colOff>
      <xdr:row>0</xdr:row>
      <xdr:rowOff>68579</xdr:rowOff>
    </xdr:from>
    <xdr:to>
      <xdr:col>19</xdr:col>
      <xdr:colOff>175260</xdr:colOff>
      <xdr:row>3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8BEBF03-A7BA-40D8-B128-067C85186C12}"/>
            </a:ext>
          </a:extLst>
        </xdr:cNvPr>
        <xdr:cNvCxnSpPr/>
      </xdr:nvCxnSpPr>
      <xdr:spPr>
        <a:xfrm flipH="1">
          <a:off x="8911590" y="68579"/>
          <a:ext cx="7620" cy="455295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>
    <xdr:from>
      <xdr:col>12</xdr:col>
      <xdr:colOff>160020</xdr:colOff>
      <xdr:row>0</xdr:row>
      <xdr:rowOff>152400</xdr:rowOff>
    </xdr:from>
    <xdr:to>
      <xdr:col>18</xdr:col>
      <xdr:colOff>385749</xdr:colOff>
      <xdr:row>2</xdr:row>
      <xdr:rowOff>121920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2AEFFF9B-9F27-4314-9DD5-F9486918E55D}"/>
            </a:ext>
          </a:extLst>
        </xdr:cNvPr>
        <xdr:cNvSpPr txBox="1"/>
      </xdr:nvSpPr>
      <xdr:spPr>
        <a:xfrm>
          <a:off x="6036945" y="152400"/>
          <a:ext cx="2711754" cy="2933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ES" sz="1600" b="1" baseline="0">
              <a:solidFill>
                <a:srgbClr val="FFFFFF"/>
              </a:solidFill>
              <a:effectLst/>
              <a:latin typeface="Arial" panose="020B0604020202020204" pitchFamily="34" charset="0"/>
              <a:ea typeface="Droid Serif"/>
              <a:cs typeface="Droid Serif"/>
            </a:rPr>
            <a:t>COACH CARD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5769</xdr:rowOff>
    </xdr:from>
    <xdr:to>
      <xdr:col>21</xdr:col>
      <xdr:colOff>3810</xdr:colOff>
      <xdr:row>3</xdr:row>
      <xdr:rowOff>91630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4CA435-C489-4C1F-B0C9-3E49B177C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7620" y="5769"/>
          <a:ext cx="9966960" cy="588781"/>
        </a:xfrm>
        <a:prstGeom prst="rect">
          <a:avLst/>
        </a:prstGeom>
        <a:ln w="19050">
          <a:noFill/>
        </a:ln>
      </xdr:spPr>
    </xdr:pic>
    <xdr:clientData/>
  </xdr:twoCellAnchor>
  <xdr:twoCellAnchor editAs="oneCell">
    <xdr:from>
      <xdr:col>0</xdr:col>
      <xdr:colOff>68580</xdr:colOff>
      <xdr:row>0</xdr:row>
      <xdr:rowOff>38100</xdr:rowOff>
    </xdr:from>
    <xdr:to>
      <xdr:col>1</xdr:col>
      <xdr:colOff>502920</xdr:colOff>
      <xdr:row>3</xdr:row>
      <xdr:rowOff>68924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0FF216-D4B2-4829-8718-A26A344A4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38100"/>
          <a:ext cx="1211580" cy="533744"/>
        </a:xfrm>
        <a:prstGeom prst="rect">
          <a:avLst/>
        </a:prstGeom>
      </xdr:spPr>
    </xdr:pic>
    <xdr:clientData/>
  </xdr:twoCellAnchor>
  <xdr:twoCellAnchor editAs="oneCell">
    <xdr:from>
      <xdr:col>19</xdr:col>
      <xdr:colOff>304800</xdr:colOff>
      <xdr:row>0</xdr:row>
      <xdr:rowOff>22860</xdr:rowOff>
    </xdr:from>
    <xdr:to>
      <xdr:col>20</xdr:col>
      <xdr:colOff>450274</xdr:colOff>
      <xdr:row>3</xdr:row>
      <xdr:rowOff>60400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3D4B6F-21CB-4BE0-89F7-1FA64B102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880" y="22860"/>
          <a:ext cx="541714" cy="540460"/>
        </a:xfrm>
        <a:prstGeom prst="rect">
          <a:avLst/>
        </a:prstGeom>
      </xdr:spPr>
    </xdr:pic>
    <xdr:clientData/>
  </xdr:twoCellAnchor>
  <xdr:twoCellAnchor>
    <xdr:from>
      <xdr:col>19</xdr:col>
      <xdr:colOff>167640</xdr:colOff>
      <xdr:row>0</xdr:row>
      <xdr:rowOff>68579</xdr:rowOff>
    </xdr:from>
    <xdr:to>
      <xdr:col>19</xdr:col>
      <xdr:colOff>175260</xdr:colOff>
      <xdr:row>3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>
    <xdr:from>
      <xdr:col>12</xdr:col>
      <xdr:colOff>160020</xdr:colOff>
      <xdr:row>0</xdr:row>
      <xdr:rowOff>152400</xdr:rowOff>
    </xdr:from>
    <xdr:to>
      <xdr:col>18</xdr:col>
      <xdr:colOff>385749</xdr:colOff>
      <xdr:row>2</xdr:row>
      <xdr:rowOff>121920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B4653EF5-4C83-4A40-8930-1D6CB59B076F}"/>
            </a:ext>
          </a:extLst>
        </xdr:cNvPr>
        <xdr:cNvSpPr txBox="1"/>
      </xdr:nvSpPr>
      <xdr:spPr>
        <a:xfrm>
          <a:off x="6377940" y="152400"/>
          <a:ext cx="3014649" cy="3048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s-ES" sz="1600" b="1" baseline="0">
              <a:solidFill>
                <a:srgbClr val="FFFFFF"/>
              </a:solidFill>
              <a:effectLst/>
              <a:latin typeface="Arial" panose="020B0604020202020204" pitchFamily="34" charset="0"/>
              <a:ea typeface="Droid Serif"/>
              <a:cs typeface="Droid Serif"/>
            </a:rPr>
            <a:t>COACH CARD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0C99-F61D-4A1A-B5F0-A23FFC989DB0}">
  <dimension ref="A1:K45"/>
  <sheetViews>
    <sheetView tabSelected="1" zoomScale="140" workbookViewId="0">
      <selection activeCell="D16" sqref="D16"/>
    </sheetView>
  </sheetViews>
  <sheetFormatPr baseColWidth="10" defaultColWidth="8.83203125" defaultRowHeight="14" x14ac:dyDescent="0.15"/>
  <cols>
    <col min="1" max="1" width="13.33203125" style="14" customWidth="1"/>
    <col min="2" max="2" width="10.5" style="14" customWidth="1"/>
    <col min="3" max="6" width="9.6640625" style="14" customWidth="1"/>
    <col min="7" max="7" width="4.5" style="14" customWidth="1"/>
    <col min="8" max="9" width="8.83203125" style="14"/>
    <col min="10" max="10" width="8" style="14" customWidth="1"/>
    <col min="11" max="11" width="20.1640625" style="14" customWidth="1"/>
    <col min="12" max="16384" width="8.83203125" style="14"/>
  </cols>
  <sheetData>
    <row r="1" spans="1:11" ht="16" x14ac:dyDescent="0.2">
      <c r="A1" s="13"/>
    </row>
    <row r="5" spans="1:11" x14ac:dyDescent="0.15">
      <c r="A5" s="19" t="s">
        <v>53</v>
      </c>
      <c r="D5" s="123"/>
    </row>
    <row r="6" spans="1:11" x14ac:dyDescent="0.15">
      <c r="A6" s="19"/>
      <c r="D6" s="114" t="s">
        <v>318</v>
      </c>
      <c r="E6" s="115"/>
      <c r="F6" s="115"/>
      <c r="G6" s="115"/>
      <c r="H6" s="115"/>
      <c r="I6" s="115"/>
      <c r="J6" s="115"/>
      <c r="K6" s="116"/>
    </row>
    <row r="7" spans="1:11" x14ac:dyDescent="0.15">
      <c r="A7" s="17" t="s">
        <v>66</v>
      </c>
      <c r="B7" s="18" t="s">
        <v>67</v>
      </c>
      <c r="C7" s="23"/>
      <c r="D7" s="117" t="s">
        <v>185</v>
      </c>
      <c r="E7" s="118"/>
      <c r="F7" s="118"/>
      <c r="G7" s="118"/>
      <c r="H7" s="118"/>
      <c r="I7" s="118"/>
      <c r="J7" s="118"/>
      <c r="K7" s="119"/>
    </row>
    <row r="8" spans="1:11" x14ac:dyDescent="0.15">
      <c r="A8" s="15" t="s">
        <v>54</v>
      </c>
      <c r="B8" s="18" t="s">
        <v>161</v>
      </c>
      <c r="D8" s="117" t="s">
        <v>319</v>
      </c>
      <c r="E8" s="118"/>
      <c r="F8" s="118"/>
      <c r="G8" s="118"/>
      <c r="H8" s="118"/>
      <c r="I8" s="118"/>
      <c r="J8" s="118"/>
      <c r="K8" s="119"/>
    </row>
    <row r="9" spans="1:11" x14ac:dyDescent="0.15">
      <c r="A9" s="15" t="s">
        <v>55</v>
      </c>
      <c r="B9" s="18" t="s">
        <v>162</v>
      </c>
      <c r="D9" s="117" t="s">
        <v>317</v>
      </c>
      <c r="E9" s="118"/>
      <c r="F9" s="118"/>
      <c r="G9" s="118"/>
      <c r="H9" s="118"/>
      <c r="I9" s="118"/>
      <c r="J9" s="118"/>
      <c r="K9" s="119"/>
    </row>
    <row r="10" spans="1:11" x14ac:dyDescent="0.15">
      <c r="A10" s="15" t="s">
        <v>56</v>
      </c>
      <c r="B10" s="18" t="s">
        <v>163</v>
      </c>
      <c r="D10" s="117" t="s">
        <v>325</v>
      </c>
      <c r="E10" s="118"/>
      <c r="F10" s="118"/>
      <c r="G10" s="118"/>
      <c r="H10" s="118"/>
      <c r="I10" s="118"/>
      <c r="J10" s="118"/>
      <c r="K10" s="119"/>
    </row>
    <row r="11" spans="1:11" x14ac:dyDescent="0.15">
      <c r="A11" s="15" t="s">
        <v>57</v>
      </c>
      <c r="B11" s="18" t="s">
        <v>164</v>
      </c>
      <c r="D11" s="117" t="s">
        <v>326</v>
      </c>
      <c r="E11" s="118"/>
      <c r="F11" s="118"/>
      <c r="G11" s="118"/>
      <c r="H11" s="118"/>
      <c r="I11" s="118"/>
      <c r="J11" s="118"/>
      <c r="K11" s="119"/>
    </row>
    <row r="12" spans="1:11" x14ac:dyDescent="0.15">
      <c r="A12" s="15" t="s">
        <v>276</v>
      </c>
      <c r="B12" s="18" t="s">
        <v>277</v>
      </c>
      <c r="D12" s="120" t="s">
        <v>327</v>
      </c>
      <c r="E12" s="121"/>
      <c r="F12" s="121"/>
      <c r="G12" s="121"/>
      <c r="H12" s="121"/>
      <c r="I12" s="121"/>
      <c r="J12" s="121"/>
      <c r="K12" s="122"/>
    </row>
    <row r="14" spans="1:11" x14ac:dyDescent="0.15">
      <c r="A14" s="19" t="s">
        <v>50</v>
      </c>
    </row>
    <row r="15" spans="1:11" x14ac:dyDescent="0.15">
      <c r="A15" s="19"/>
    </row>
    <row r="16" spans="1:11" s="30" customFormat="1" ht="13" x14ac:dyDescent="0.15">
      <c r="A16" s="124" t="s">
        <v>59</v>
      </c>
      <c r="B16" s="125"/>
      <c r="C16" s="31" t="s">
        <v>35</v>
      </c>
      <c r="D16" s="31" t="s">
        <v>31</v>
      </c>
      <c r="E16" s="31" t="s">
        <v>34</v>
      </c>
      <c r="F16" s="31" t="s">
        <v>42</v>
      </c>
    </row>
    <row r="17" spans="1:11" s="30" customFormat="1" ht="20.5" customHeight="1" x14ac:dyDescent="0.15">
      <c r="A17" s="126"/>
      <c r="B17" s="127"/>
      <c r="C17" s="12" t="s">
        <v>72</v>
      </c>
      <c r="D17" s="32" t="s">
        <v>47</v>
      </c>
      <c r="E17" s="12" t="s">
        <v>46</v>
      </c>
      <c r="F17" s="12" t="s">
        <v>48</v>
      </c>
    </row>
    <row r="18" spans="1:11" s="30" customFormat="1" ht="13" x14ac:dyDescent="0.15">
      <c r="A18" s="128" t="s">
        <v>75</v>
      </c>
      <c r="B18" s="129"/>
      <c r="C18" s="31" t="s">
        <v>43</v>
      </c>
      <c r="D18" s="31" t="s">
        <v>45</v>
      </c>
      <c r="E18" s="31" t="s">
        <v>44</v>
      </c>
      <c r="F18" s="12"/>
    </row>
    <row r="19" spans="1:11" s="30" customFormat="1" ht="20" customHeight="1" x14ac:dyDescent="0.15">
      <c r="A19" s="130"/>
      <c r="B19" s="131"/>
      <c r="C19" s="12" t="s">
        <v>73</v>
      </c>
      <c r="D19" s="12" t="s">
        <v>49</v>
      </c>
      <c r="E19" s="12" t="s">
        <v>74</v>
      </c>
      <c r="F19" s="12"/>
    </row>
    <row r="21" spans="1:11" x14ac:dyDescent="0.15">
      <c r="A21" s="19" t="s">
        <v>51</v>
      </c>
      <c r="H21" s="19" t="s">
        <v>58</v>
      </c>
    </row>
    <row r="23" spans="1:11" ht="15" x14ac:dyDescent="0.2">
      <c r="A23" s="136" t="s">
        <v>60</v>
      </c>
      <c r="B23" s="137"/>
      <c r="C23" s="137"/>
      <c r="D23" s="138" t="s">
        <v>61</v>
      </c>
      <c r="E23" s="139"/>
      <c r="F23" s="140"/>
      <c r="H23" s="141" t="s">
        <v>62</v>
      </c>
      <c r="I23" s="142"/>
      <c r="J23" s="142"/>
      <c r="K23" s="21" t="s">
        <v>63</v>
      </c>
    </row>
    <row r="24" spans="1:11" ht="15" x14ac:dyDescent="0.2">
      <c r="A24" s="135" t="s">
        <v>52</v>
      </c>
      <c r="B24" s="134"/>
      <c r="C24" s="16" t="s">
        <v>4</v>
      </c>
      <c r="D24" s="132" t="s">
        <v>65</v>
      </c>
      <c r="E24" s="133"/>
      <c r="F24" s="134"/>
      <c r="H24" s="135" t="s">
        <v>24</v>
      </c>
      <c r="I24" s="134"/>
      <c r="J24" s="16" t="s">
        <v>7</v>
      </c>
      <c r="K24" s="20" t="s">
        <v>7</v>
      </c>
    </row>
    <row r="25" spans="1:11" ht="15" x14ac:dyDescent="0.2">
      <c r="A25" s="135" t="s">
        <v>26</v>
      </c>
      <c r="B25" s="134"/>
      <c r="C25" s="16" t="s">
        <v>5</v>
      </c>
      <c r="D25" s="132" t="s">
        <v>28</v>
      </c>
      <c r="E25" s="133"/>
      <c r="F25" s="134"/>
      <c r="H25" s="135" t="s">
        <v>25</v>
      </c>
      <c r="I25" s="134"/>
      <c r="J25" s="16" t="s">
        <v>2</v>
      </c>
      <c r="K25" s="20" t="s">
        <v>315</v>
      </c>
    </row>
    <row r="26" spans="1:11" ht="15" x14ac:dyDescent="0.2">
      <c r="A26" s="135" t="s">
        <v>0</v>
      </c>
      <c r="B26" s="134"/>
      <c r="C26" s="16" t="s">
        <v>3</v>
      </c>
      <c r="D26" s="132" t="s">
        <v>29</v>
      </c>
      <c r="E26" s="133"/>
      <c r="F26" s="134"/>
      <c r="H26" s="135" t="s">
        <v>6</v>
      </c>
      <c r="I26" s="134"/>
      <c r="J26" s="16" t="s">
        <v>8</v>
      </c>
      <c r="K26" s="20" t="s">
        <v>8</v>
      </c>
    </row>
    <row r="27" spans="1:11" ht="15" x14ac:dyDescent="0.2">
      <c r="A27" s="135" t="s">
        <v>13</v>
      </c>
      <c r="B27" s="134"/>
      <c r="C27" s="16" t="s">
        <v>14</v>
      </c>
      <c r="D27" s="132" t="s">
        <v>314</v>
      </c>
      <c r="E27" s="133"/>
      <c r="F27" s="134"/>
      <c r="H27" s="135" t="s">
        <v>64</v>
      </c>
      <c r="I27" s="134"/>
      <c r="J27" s="16" t="s">
        <v>9</v>
      </c>
      <c r="K27" s="20" t="s">
        <v>316</v>
      </c>
    </row>
    <row r="28" spans="1:11" ht="15" x14ac:dyDescent="0.2">
      <c r="A28" s="135" t="s">
        <v>263</v>
      </c>
      <c r="B28" s="134"/>
      <c r="C28" s="16" t="s">
        <v>1</v>
      </c>
      <c r="D28" s="132" t="s">
        <v>30</v>
      </c>
      <c r="E28" s="133"/>
      <c r="F28" s="134"/>
      <c r="H28" s="135" t="s">
        <v>22</v>
      </c>
      <c r="I28" s="134"/>
      <c r="J28" s="16" t="s">
        <v>23</v>
      </c>
      <c r="K28" s="20" t="s">
        <v>27</v>
      </c>
    </row>
    <row r="30" spans="1:11" x14ac:dyDescent="0.15">
      <c r="A30" s="111" t="s">
        <v>264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x14ac:dyDescent="0.15">
      <c r="A31" s="111" t="s">
        <v>265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x14ac:dyDescent="0.15">
      <c r="A32" s="111" t="s">
        <v>266</v>
      </c>
      <c r="B32" s="111"/>
      <c r="C32" s="111"/>
      <c r="D32" s="111"/>
      <c r="E32" s="111"/>
      <c r="F32" s="111"/>
      <c r="G32" s="111"/>
      <c r="H32" s="111"/>
      <c r="I32" s="112"/>
      <c r="J32" s="112"/>
      <c r="K32" s="112"/>
    </row>
    <row r="33" spans="1:11" x14ac:dyDescent="0.15">
      <c r="A33" s="111" t="s">
        <v>267</v>
      </c>
      <c r="B33" s="111"/>
      <c r="C33" s="111"/>
      <c r="D33" s="111"/>
      <c r="E33" s="111"/>
      <c r="F33" s="111"/>
      <c r="G33" s="111"/>
      <c r="H33" s="111"/>
      <c r="I33" s="112"/>
      <c r="J33" s="112"/>
      <c r="K33" s="112"/>
    </row>
    <row r="35" spans="1:11" x14ac:dyDescent="0.15">
      <c r="A35" s="19" t="s">
        <v>107</v>
      </c>
    </row>
    <row r="37" spans="1:11" x14ac:dyDescent="0.15">
      <c r="A37" s="43" t="s">
        <v>76</v>
      </c>
      <c r="B37" s="39">
        <v>1</v>
      </c>
      <c r="C37" s="39">
        <v>2</v>
      </c>
      <c r="D37" s="39">
        <v>3</v>
      </c>
      <c r="E37" s="39">
        <v>4</v>
      </c>
      <c r="F37" s="39">
        <v>5</v>
      </c>
    </row>
    <row r="38" spans="1:11" ht="15" customHeight="1" x14ac:dyDescent="0.15">
      <c r="A38" s="143" t="s">
        <v>108</v>
      </c>
      <c r="B38" s="20" t="s">
        <v>109</v>
      </c>
      <c r="C38" s="20" t="s">
        <v>111</v>
      </c>
      <c r="D38" s="20" t="s">
        <v>278</v>
      </c>
      <c r="E38" s="20" t="s">
        <v>113</v>
      </c>
      <c r="F38" s="20" t="s">
        <v>115</v>
      </c>
    </row>
    <row r="39" spans="1:11" ht="15" customHeight="1" x14ac:dyDescent="0.15">
      <c r="A39" s="144"/>
      <c r="B39" s="20" t="s">
        <v>110</v>
      </c>
      <c r="C39" s="20" t="s">
        <v>112</v>
      </c>
      <c r="D39" s="54"/>
      <c r="E39" s="20" t="s">
        <v>114</v>
      </c>
      <c r="F39" s="20" t="s">
        <v>116</v>
      </c>
    </row>
    <row r="40" spans="1:11" ht="15" customHeight="1" x14ac:dyDescent="0.15">
      <c r="A40" s="143" t="s">
        <v>117</v>
      </c>
      <c r="B40" s="20" t="s">
        <v>128</v>
      </c>
      <c r="C40" s="20" t="s">
        <v>130</v>
      </c>
      <c r="D40" s="20" t="s">
        <v>132</v>
      </c>
      <c r="E40" s="20" t="s">
        <v>134</v>
      </c>
      <c r="F40" s="20" t="s">
        <v>136</v>
      </c>
    </row>
    <row r="41" spans="1:11" ht="15" customHeight="1" x14ac:dyDescent="0.15">
      <c r="A41" s="144"/>
      <c r="B41" s="20" t="s">
        <v>129</v>
      </c>
      <c r="C41" s="20" t="s">
        <v>131</v>
      </c>
      <c r="D41" s="20" t="s">
        <v>133</v>
      </c>
      <c r="E41" s="20" t="s">
        <v>135</v>
      </c>
      <c r="F41" s="20" t="s">
        <v>137</v>
      </c>
    </row>
    <row r="42" spans="1:11" ht="15" customHeight="1" x14ac:dyDescent="0.15">
      <c r="A42" s="143" t="s">
        <v>118</v>
      </c>
      <c r="B42" s="20" t="s">
        <v>138</v>
      </c>
      <c r="C42" s="20" t="s">
        <v>140</v>
      </c>
      <c r="D42" s="20" t="s">
        <v>279</v>
      </c>
      <c r="E42" s="20" t="s">
        <v>142</v>
      </c>
      <c r="F42" s="20" t="s">
        <v>143</v>
      </c>
    </row>
    <row r="43" spans="1:11" ht="15" customHeight="1" x14ac:dyDescent="0.15">
      <c r="A43" s="144"/>
      <c r="B43" s="20" t="s">
        <v>139</v>
      </c>
      <c r="C43" s="20" t="s">
        <v>141</v>
      </c>
      <c r="D43" s="54"/>
      <c r="E43" s="20" t="s">
        <v>144</v>
      </c>
      <c r="F43" s="20" t="s">
        <v>145</v>
      </c>
    </row>
    <row r="44" spans="1:11" ht="15" customHeight="1" x14ac:dyDescent="0.15">
      <c r="A44" s="143" t="s">
        <v>119</v>
      </c>
      <c r="B44" s="20" t="s">
        <v>120</v>
      </c>
      <c r="C44" s="20" t="s">
        <v>122</v>
      </c>
      <c r="D44" s="20" t="s">
        <v>124</v>
      </c>
      <c r="E44" s="20" t="s">
        <v>280</v>
      </c>
      <c r="F44" s="20" t="s">
        <v>126</v>
      </c>
    </row>
    <row r="45" spans="1:11" ht="15" customHeight="1" x14ac:dyDescent="0.15">
      <c r="A45" s="144"/>
      <c r="B45" s="20" t="s">
        <v>121</v>
      </c>
      <c r="C45" s="20" t="s">
        <v>123</v>
      </c>
      <c r="D45" s="20" t="s">
        <v>125</v>
      </c>
      <c r="E45" s="54"/>
      <c r="F45" s="20" t="s">
        <v>127</v>
      </c>
    </row>
  </sheetData>
  <sheetProtection algorithmName="SHA-512" hashValue="XvKJptYveLDqtGviJ7hHF9gVvUa6S2nT2hQVKNEogw21g1UByRtozcl5UbNzRN6fqM0HAWcoS3iBbpxFF0Zy+w==" saltValue="lye1YMdDl23j01nxwqfWcA==" spinCount="100000" sheet="1" objects="1" scenarios="1"/>
  <mergeCells count="24">
    <mergeCell ref="A42:A43"/>
    <mergeCell ref="A44:A45"/>
    <mergeCell ref="H28:I28"/>
    <mergeCell ref="A27:B27"/>
    <mergeCell ref="D27:F27"/>
    <mergeCell ref="A38:A39"/>
    <mergeCell ref="A40:A41"/>
    <mergeCell ref="H23:J23"/>
    <mergeCell ref="H24:I24"/>
    <mergeCell ref="H25:I25"/>
    <mergeCell ref="H26:I26"/>
    <mergeCell ref="H27:I27"/>
    <mergeCell ref="A16:B17"/>
    <mergeCell ref="A18:B19"/>
    <mergeCell ref="D28:F28"/>
    <mergeCell ref="A28:B28"/>
    <mergeCell ref="A23:C23"/>
    <mergeCell ref="D23:F23"/>
    <mergeCell ref="D24:F24"/>
    <mergeCell ref="A24:B24"/>
    <mergeCell ref="A25:B25"/>
    <mergeCell ref="A26:B26"/>
    <mergeCell ref="D25:F25"/>
    <mergeCell ref="D26:F26"/>
  </mergeCells>
  <phoneticPr fontId="2" type="noConversion"/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E247-249A-4F11-AFE9-B73F96C9B07A}">
  <dimension ref="A1:B214"/>
  <sheetViews>
    <sheetView zoomScale="115" zoomScaleNormal="115" workbookViewId="0">
      <pane ySplit="1" topLeftCell="A2" activePane="bottomLeft" state="frozen"/>
      <selection pane="bottomLeft" activeCell="B22" sqref="B22"/>
    </sheetView>
  </sheetViews>
  <sheetFormatPr baseColWidth="10" defaultColWidth="8.83203125" defaultRowHeight="14" x14ac:dyDescent="0.15"/>
  <cols>
    <col min="1" max="1" width="12" style="42" customWidth="1"/>
    <col min="2" max="2" width="10.6640625" style="41" customWidth="1"/>
    <col min="3" max="16384" width="8.83203125" style="14"/>
  </cols>
  <sheetData>
    <row r="1" spans="1:2" s="71" customFormat="1" ht="16" x14ac:dyDescent="0.2">
      <c r="A1" s="69" t="s">
        <v>146</v>
      </c>
      <c r="B1" s="70"/>
    </row>
    <row r="3" spans="1:2" x14ac:dyDescent="0.15">
      <c r="A3" s="44" t="s">
        <v>35</v>
      </c>
      <c r="B3" s="45">
        <v>0.05</v>
      </c>
    </row>
    <row r="4" spans="1:2" x14ac:dyDescent="0.15">
      <c r="A4" s="44" t="s">
        <v>31</v>
      </c>
      <c r="B4" s="45">
        <v>0.1</v>
      </c>
    </row>
    <row r="5" spans="1:2" x14ac:dyDescent="0.15">
      <c r="A5" s="44" t="s">
        <v>34</v>
      </c>
      <c r="B5" s="45">
        <v>0.2</v>
      </c>
    </row>
    <row r="6" spans="1:2" x14ac:dyDescent="0.15">
      <c r="A6" s="44" t="s">
        <v>42</v>
      </c>
      <c r="B6" s="45">
        <v>0.3</v>
      </c>
    </row>
    <row r="7" spans="1:2" x14ac:dyDescent="0.15">
      <c r="A7" s="44" t="s">
        <v>43</v>
      </c>
      <c r="B7" s="45">
        <v>0.05</v>
      </c>
    </row>
    <row r="8" spans="1:2" x14ac:dyDescent="0.15">
      <c r="A8" s="44" t="s">
        <v>45</v>
      </c>
      <c r="B8" s="45">
        <v>0.1</v>
      </c>
    </row>
    <row r="9" spans="1:2" x14ac:dyDescent="0.15">
      <c r="A9" s="44" t="s">
        <v>44</v>
      </c>
      <c r="B9" s="45">
        <v>0.2</v>
      </c>
    </row>
    <row r="10" spans="1:2" x14ac:dyDescent="0.15">
      <c r="A10" s="46" t="s">
        <v>77</v>
      </c>
      <c r="B10" s="47">
        <v>0.15</v>
      </c>
    </row>
    <row r="11" spans="1:2" x14ac:dyDescent="0.15">
      <c r="A11" s="46" t="s">
        <v>78</v>
      </c>
      <c r="B11" s="48">
        <v>0.3</v>
      </c>
    </row>
    <row r="12" spans="1:2" x14ac:dyDescent="0.15">
      <c r="A12" s="46" t="s">
        <v>18</v>
      </c>
      <c r="B12" s="48">
        <v>0.35</v>
      </c>
    </row>
    <row r="13" spans="1:2" x14ac:dyDescent="0.15">
      <c r="A13" s="46" t="s">
        <v>21</v>
      </c>
      <c r="B13" s="48">
        <v>0.4</v>
      </c>
    </row>
    <row r="14" spans="1:2" x14ac:dyDescent="0.15">
      <c r="A14" s="46" t="s">
        <v>79</v>
      </c>
      <c r="B14" s="48">
        <v>0.45</v>
      </c>
    </row>
    <row r="15" spans="1:2" x14ac:dyDescent="0.15">
      <c r="A15" s="46" t="s">
        <v>80</v>
      </c>
      <c r="B15" s="48">
        <v>0.5</v>
      </c>
    </row>
    <row r="16" spans="1:2" x14ac:dyDescent="0.15">
      <c r="A16" s="46" t="s">
        <v>81</v>
      </c>
      <c r="B16" s="48">
        <v>0.55000000000000004</v>
      </c>
    </row>
    <row r="17" spans="1:2" x14ac:dyDescent="0.15">
      <c r="A17" s="46" t="s">
        <v>82</v>
      </c>
      <c r="B17" s="48">
        <v>0.6</v>
      </c>
    </row>
    <row r="18" spans="1:2" x14ac:dyDescent="0.15">
      <c r="A18" s="46" t="s">
        <v>83</v>
      </c>
      <c r="B18" s="48">
        <v>0.65</v>
      </c>
    </row>
    <row r="19" spans="1:2" x14ac:dyDescent="0.15">
      <c r="A19" s="89" t="s">
        <v>188</v>
      </c>
      <c r="B19" s="90">
        <f>0.15*0.5</f>
        <v>7.4999999999999997E-2</v>
      </c>
    </row>
    <row r="20" spans="1:2" x14ac:dyDescent="0.15">
      <c r="A20" s="89" t="s">
        <v>189</v>
      </c>
      <c r="B20" s="90">
        <f>0.3*0.5</f>
        <v>0.15</v>
      </c>
    </row>
    <row r="21" spans="1:2" x14ac:dyDescent="0.15">
      <c r="A21" s="89" t="s">
        <v>190</v>
      </c>
      <c r="B21" s="90">
        <f>0.35*0.5</f>
        <v>0.17499999999999999</v>
      </c>
    </row>
    <row r="22" spans="1:2" x14ac:dyDescent="0.15">
      <c r="A22" s="89" t="s">
        <v>191</v>
      </c>
      <c r="B22" s="90">
        <f>0.4*0.5</f>
        <v>0.2</v>
      </c>
    </row>
    <row r="23" spans="1:2" x14ac:dyDescent="0.15">
      <c r="A23" s="89" t="s">
        <v>192</v>
      </c>
      <c r="B23" s="90">
        <f>0.45*0.5</f>
        <v>0.22500000000000001</v>
      </c>
    </row>
    <row r="24" spans="1:2" x14ac:dyDescent="0.15">
      <c r="A24" s="89" t="s">
        <v>193</v>
      </c>
      <c r="B24" s="90">
        <f>0.5*0.5</f>
        <v>0.25</v>
      </c>
    </row>
    <row r="25" spans="1:2" x14ac:dyDescent="0.15">
      <c r="A25" s="89" t="s">
        <v>194</v>
      </c>
      <c r="B25" s="90">
        <f>0.55*0.5</f>
        <v>0.27500000000000002</v>
      </c>
    </row>
    <row r="26" spans="1:2" x14ac:dyDescent="0.15">
      <c r="A26" s="89" t="s">
        <v>195</v>
      </c>
      <c r="B26" s="90">
        <f>0.6*0.5</f>
        <v>0.3</v>
      </c>
    </row>
    <row r="27" spans="1:2" x14ac:dyDescent="0.15">
      <c r="A27" s="89" t="s">
        <v>196</v>
      </c>
      <c r="B27" s="90">
        <f>0.65*0.5</f>
        <v>0.32500000000000001</v>
      </c>
    </row>
    <row r="28" spans="1:2" x14ac:dyDescent="0.15">
      <c r="A28" s="91" t="s">
        <v>197</v>
      </c>
      <c r="B28" s="92">
        <f>0.15*0.3</f>
        <v>4.4999999999999998E-2</v>
      </c>
    </row>
    <row r="29" spans="1:2" x14ac:dyDescent="0.15">
      <c r="A29" s="91" t="s">
        <v>198</v>
      </c>
      <c r="B29" s="92">
        <f>0.3*0.3</f>
        <v>0.09</v>
      </c>
    </row>
    <row r="30" spans="1:2" x14ac:dyDescent="0.15">
      <c r="A30" s="91" t="s">
        <v>199</v>
      </c>
      <c r="B30" s="92">
        <f>0.35*0.3</f>
        <v>0.105</v>
      </c>
    </row>
    <row r="31" spans="1:2" x14ac:dyDescent="0.15">
      <c r="A31" s="91" t="s">
        <v>200</v>
      </c>
      <c r="B31" s="92">
        <f>0.4*0.3</f>
        <v>0.12</v>
      </c>
    </row>
    <row r="32" spans="1:2" x14ac:dyDescent="0.15">
      <c r="A32" s="91" t="s">
        <v>201</v>
      </c>
      <c r="B32" s="92">
        <f>0.45*0.3</f>
        <v>0.13500000000000001</v>
      </c>
    </row>
    <row r="33" spans="1:2" x14ac:dyDescent="0.15">
      <c r="A33" s="91" t="s">
        <v>202</v>
      </c>
      <c r="B33" s="92">
        <f>0.5*0.3</f>
        <v>0.15</v>
      </c>
    </row>
    <row r="34" spans="1:2" x14ac:dyDescent="0.15">
      <c r="A34" s="91" t="s">
        <v>203</v>
      </c>
      <c r="B34" s="92">
        <f>0.55*0.3</f>
        <v>0.16500000000000001</v>
      </c>
    </row>
    <row r="35" spans="1:2" x14ac:dyDescent="0.15">
      <c r="A35" s="91" t="s">
        <v>204</v>
      </c>
      <c r="B35" s="92">
        <f>0.6*0.3</f>
        <v>0.18</v>
      </c>
    </row>
    <row r="36" spans="1:2" x14ac:dyDescent="0.15">
      <c r="A36" s="91" t="s">
        <v>205</v>
      </c>
      <c r="B36" s="92">
        <f>0.65*0.3</f>
        <v>0.19500000000000001</v>
      </c>
    </row>
    <row r="37" spans="1:2" x14ac:dyDescent="0.15">
      <c r="A37" s="46" t="s">
        <v>10</v>
      </c>
      <c r="B37" s="47">
        <v>0.15</v>
      </c>
    </row>
    <row r="38" spans="1:2" x14ac:dyDescent="0.15">
      <c r="A38" s="46" t="s">
        <v>84</v>
      </c>
      <c r="B38" s="47">
        <v>0.35</v>
      </c>
    </row>
    <row r="39" spans="1:2" x14ac:dyDescent="0.15">
      <c r="A39" s="46" t="s">
        <v>85</v>
      </c>
      <c r="B39" s="47">
        <v>0.45</v>
      </c>
    </row>
    <row r="40" spans="1:2" x14ac:dyDescent="0.15">
      <c r="A40" s="46" t="s">
        <v>20</v>
      </c>
      <c r="B40" s="48">
        <v>0.55000000000000004</v>
      </c>
    </row>
    <row r="41" spans="1:2" x14ac:dyDescent="0.15">
      <c r="A41" s="46" t="s">
        <v>86</v>
      </c>
      <c r="B41" s="48">
        <v>0.6</v>
      </c>
    </row>
    <row r="42" spans="1:2" x14ac:dyDescent="0.15">
      <c r="A42" s="46" t="s">
        <v>87</v>
      </c>
      <c r="B42" s="48">
        <v>0.65</v>
      </c>
    </row>
    <row r="43" spans="1:2" x14ac:dyDescent="0.15">
      <c r="A43" s="46" t="s">
        <v>88</v>
      </c>
      <c r="B43" s="48">
        <v>0.7</v>
      </c>
    </row>
    <row r="44" spans="1:2" x14ac:dyDescent="0.15">
      <c r="A44" s="46" t="s">
        <v>89</v>
      </c>
      <c r="B44" s="48">
        <v>0.75</v>
      </c>
    </row>
    <row r="45" spans="1:2" x14ac:dyDescent="0.15">
      <c r="A45" s="46" t="s">
        <v>90</v>
      </c>
      <c r="B45" s="48">
        <v>0.8</v>
      </c>
    </row>
    <row r="46" spans="1:2" x14ac:dyDescent="0.15">
      <c r="A46" s="89" t="s">
        <v>206</v>
      </c>
      <c r="B46" s="90">
        <f>0.15*0.5</f>
        <v>7.4999999999999997E-2</v>
      </c>
    </row>
    <row r="47" spans="1:2" x14ac:dyDescent="0.15">
      <c r="A47" s="89" t="s">
        <v>207</v>
      </c>
      <c r="B47" s="90">
        <f>0.35*0.5</f>
        <v>0.17499999999999999</v>
      </c>
    </row>
    <row r="48" spans="1:2" x14ac:dyDescent="0.15">
      <c r="A48" s="89" t="s">
        <v>208</v>
      </c>
      <c r="B48" s="90">
        <f>0.45*0.5</f>
        <v>0.22500000000000001</v>
      </c>
    </row>
    <row r="49" spans="1:2" x14ac:dyDescent="0.15">
      <c r="A49" s="89" t="s">
        <v>209</v>
      </c>
      <c r="B49" s="90">
        <f>0.55*0.5</f>
        <v>0.27500000000000002</v>
      </c>
    </row>
    <row r="50" spans="1:2" x14ac:dyDescent="0.15">
      <c r="A50" s="89" t="s">
        <v>210</v>
      </c>
      <c r="B50" s="90">
        <f>0.6*0.5</f>
        <v>0.3</v>
      </c>
    </row>
    <row r="51" spans="1:2" x14ac:dyDescent="0.15">
      <c r="A51" s="89" t="s">
        <v>211</v>
      </c>
      <c r="B51" s="90">
        <f>0.65*0.5</f>
        <v>0.32500000000000001</v>
      </c>
    </row>
    <row r="52" spans="1:2" x14ac:dyDescent="0.15">
      <c r="A52" s="89" t="s">
        <v>212</v>
      </c>
      <c r="B52" s="90">
        <f>0.7*0.5</f>
        <v>0.35</v>
      </c>
    </row>
    <row r="53" spans="1:2" x14ac:dyDescent="0.15">
      <c r="A53" s="89" t="s">
        <v>213</v>
      </c>
      <c r="B53" s="90">
        <f>0.75*0.5</f>
        <v>0.375</v>
      </c>
    </row>
    <row r="54" spans="1:2" x14ac:dyDescent="0.15">
      <c r="A54" s="89" t="s">
        <v>214</v>
      </c>
      <c r="B54" s="90">
        <f>0.8*0.5</f>
        <v>0.4</v>
      </c>
    </row>
    <row r="55" spans="1:2" x14ac:dyDescent="0.15">
      <c r="A55" s="91" t="s">
        <v>215</v>
      </c>
      <c r="B55" s="92">
        <f>0.15*0.3</f>
        <v>4.4999999999999998E-2</v>
      </c>
    </row>
    <row r="56" spans="1:2" x14ac:dyDescent="0.15">
      <c r="A56" s="91" t="s">
        <v>216</v>
      </c>
      <c r="B56" s="92">
        <f>0.35*0.3</f>
        <v>0.105</v>
      </c>
    </row>
    <row r="57" spans="1:2" x14ac:dyDescent="0.15">
      <c r="A57" s="91" t="s">
        <v>217</v>
      </c>
      <c r="B57" s="92">
        <f>0.45*0.3</f>
        <v>0.13500000000000001</v>
      </c>
    </row>
    <row r="58" spans="1:2" x14ac:dyDescent="0.15">
      <c r="A58" s="91" t="s">
        <v>218</v>
      </c>
      <c r="B58" s="92">
        <f>0.55*0.3</f>
        <v>0.16500000000000001</v>
      </c>
    </row>
    <row r="59" spans="1:2" x14ac:dyDescent="0.15">
      <c r="A59" s="91" t="s">
        <v>219</v>
      </c>
      <c r="B59" s="92">
        <f>0.6*0.3</f>
        <v>0.18</v>
      </c>
    </row>
    <row r="60" spans="1:2" x14ac:dyDescent="0.15">
      <c r="A60" s="91" t="s">
        <v>220</v>
      </c>
      <c r="B60" s="92">
        <f>0.65*0.3</f>
        <v>0.19500000000000001</v>
      </c>
    </row>
    <row r="61" spans="1:2" x14ac:dyDescent="0.15">
      <c r="A61" s="91" t="s">
        <v>221</v>
      </c>
      <c r="B61" s="92">
        <f>0.7*0.3</f>
        <v>0.21</v>
      </c>
    </row>
    <row r="62" spans="1:2" x14ac:dyDescent="0.15">
      <c r="A62" s="91" t="s">
        <v>222</v>
      </c>
      <c r="B62" s="92">
        <f>0.75*0.3</f>
        <v>0.22499999999999998</v>
      </c>
    </row>
    <row r="63" spans="1:2" x14ac:dyDescent="0.15">
      <c r="A63" s="91" t="s">
        <v>223</v>
      </c>
      <c r="B63" s="92">
        <f>0.8*0.3</f>
        <v>0.24</v>
      </c>
    </row>
    <row r="64" spans="1:2" x14ac:dyDescent="0.15">
      <c r="A64" s="46" t="s">
        <v>91</v>
      </c>
      <c r="B64" s="47">
        <v>0.05</v>
      </c>
    </row>
    <row r="65" spans="1:2" x14ac:dyDescent="0.15">
      <c r="A65" s="46" t="s">
        <v>92</v>
      </c>
      <c r="B65" s="48">
        <v>0.1</v>
      </c>
    </row>
    <row r="66" spans="1:2" x14ac:dyDescent="0.15">
      <c r="A66" s="46" t="s">
        <v>11</v>
      </c>
      <c r="B66" s="48">
        <v>0.15</v>
      </c>
    </row>
    <row r="67" spans="1:2" x14ac:dyDescent="0.15">
      <c r="A67" s="46" t="s">
        <v>93</v>
      </c>
      <c r="B67" s="48">
        <v>0.2</v>
      </c>
    </row>
    <row r="68" spans="1:2" x14ac:dyDescent="0.15">
      <c r="A68" s="46" t="s">
        <v>94</v>
      </c>
      <c r="B68" s="48">
        <v>0.25</v>
      </c>
    </row>
    <row r="69" spans="1:2" x14ac:dyDescent="0.15">
      <c r="A69" s="46" t="s">
        <v>95</v>
      </c>
      <c r="B69" s="48">
        <v>0.3</v>
      </c>
    </row>
    <row r="70" spans="1:2" x14ac:dyDescent="0.15">
      <c r="A70" s="89" t="s">
        <v>224</v>
      </c>
      <c r="B70" s="90">
        <f>0.05*0.5</f>
        <v>2.5000000000000001E-2</v>
      </c>
    </row>
    <row r="71" spans="1:2" x14ac:dyDescent="0.15">
      <c r="A71" s="89" t="s">
        <v>225</v>
      </c>
      <c r="B71" s="90">
        <f>0.1*0.5</f>
        <v>0.05</v>
      </c>
    </row>
    <row r="72" spans="1:2" x14ac:dyDescent="0.15">
      <c r="A72" s="89" t="s">
        <v>226</v>
      </c>
      <c r="B72" s="90">
        <f>0.15*0.5</f>
        <v>7.4999999999999997E-2</v>
      </c>
    </row>
    <row r="73" spans="1:2" x14ac:dyDescent="0.15">
      <c r="A73" s="89" t="s">
        <v>227</v>
      </c>
      <c r="B73" s="90">
        <f>0.2*0.5</f>
        <v>0.1</v>
      </c>
    </row>
    <row r="74" spans="1:2" x14ac:dyDescent="0.15">
      <c r="A74" s="89" t="s">
        <v>228</v>
      </c>
      <c r="B74" s="90">
        <f>0.25*0.5</f>
        <v>0.125</v>
      </c>
    </row>
    <row r="75" spans="1:2" x14ac:dyDescent="0.15">
      <c r="A75" s="89" t="s">
        <v>229</v>
      </c>
      <c r="B75" s="90">
        <f>0.3*0.5</f>
        <v>0.15</v>
      </c>
    </row>
    <row r="76" spans="1:2" x14ac:dyDescent="0.15">
      <c r="A76" s="91" t="s">
        <v>230</v>
      </c>
      <c r="B76" s="92">
        <f>0.05*0.3</f>
        <v>1.4999999999999999E-2</v>
      </c>
    </row>
    <row r="77" spans="1:2" x14ac:dyDescent="0.15">
      <c r="A77" s="91" t="s">
        <v>231</v>
      </c>
      <c r="B77" s="92">
        <f>0.1*0.3</f>
        <v>0.03</v>
      </c>
    </row>
    <row r="78" spans="1:2" x14ac:dyDescent="0.15">
      <c r="A78" s="91" t="s">
        <v>232</v>
      </c>
      <c r="B78" s="92">
        <f>0.15*0.3</f>
        <v>4.4999999999999998E-2</v>
      </c>
    </row>
    <row r="79" spans="1:2" x14ac:dyDescent="0.15">
      <c r="A79" s="91" t="s">
        <v>233</v>
      </c>
      <c r="B79" s="92">
        <f>0.2*0.3</f>
        <v>0.06</v>
      </c>
    </row>
    <row r="80" spans="1:2" x14ac:dyDescent="0.15">
      <c r="A80" s="91" t="s">
        <v>234</v>
      </c>
      <c r="B80" s="92">
        <f>0.25*0.3</f>
        <v>7.4999999999999997E-2</v>
      </c>
    </row>
    <row r="81" spans="1:2" x14ac:dyDescent="0.15">
      <c r="A81" s="91" t="s">
        <v>235</v>
      </c>
      <c r="B81" s="92">
        <f>0.3*0.3</f>
        <v>0.09</v>
      </c>
    </row>
    <row r="82" spans="1:2" x14ac:dyDescent="0.15">
      <c r="A82" s="46" t="s">
        <v>96</v>
      </c>
      <c r="B82" s="48">
        <v>0.05</v>
      </c>
    </row>
    <row r="83" spans="1:2" x14ac:dyDescent="0.15">
      <c r="A83" s="46" t="s">
        <v>97</v>
      </c>
      <c r="B83" s="48">
        <v>0.15</v>
      </c>
    </row>
    <row r="84" spans="1:2" x14ac:dyDescent="0.15">
      <c r="A84" s="46" t="s">
        <v>98</v>
      </c>
      <c r="B84" s="48">
        <v>0.3</v>
      </c>
    </row>
    <row r="85" spans="1:2" x14ac:dyDescent="0.15">
      <c r="A85" s="46" t="s">
        <v>99</v>
      </c>
      <c r="B85" s="48">
        <v>0.45</v>
      </c>
    </row>
    <row r="86" spans="1:2" x14ac:dyDescent="0.15">
      <c r="A86" s="46" t="s">
        <v>19</v>
      </c>
      <c r="B86" s="48">
        <v>0.5</v>
      </c>
    </row>
    <row r="87" spans="1:2" x14ac:dyDescent="0.15">
      <c r="A87" s="46" t="s">
        <v>100</v>
      </c>
      <c r="B87" s="48">
        <v>0.6</v>
      </c>
    </row>
    <row r="88" spans="1:2" x14ac:dyDescent="0.15">
      <c r="A88" s="46" t="s">
        <v>248</v>
      </c>
      <c r="B88" s="48">
        <v>0.65</v>
      </c>
    </row>
    <row r="89" spans="1:2" x14ac:dyDescent="0.15">
      <c r="A89" s="89" t="s">
        <v>236</v>
      </c>
      <c r="B89" s="90">
        <f>0.05*0.5</f>
        <v>2.5000000000000001E-2</v>
      </c>
    </row>
    <row r="90" spans="1:2" x14ac:dyDescent="0.15">
      <c r="A90" s="89" t="s">
        <v>237</v>
      </c>
      <c r="B90" s="90">
        <f>0.15*0.5</f>
        <v>7.4999999999999997E-2</v>
      </c>
    </row>
    <row r="91" spans="1:2" x14ac:dyDescent="0.15">
      <c r="A91" s="89" t="s">
        <v>238</v>
      </c>
      <c r="B91" s="90">
        <f>0.3*0.5</f>
        <v>0.15</v>
      </c>
    </row>
    <row r="92" spans="1:2" x14ac:dyDescent="0.15">
      <c r="A92" s="89" t="s">
        <v>239</v>
      </c>
      <c r="B92" s="90">
        <f>0.45*0.5</f>
        <v>0.22500000000000001</v>
      </c>
    </row>
    <row r="93" spans="1:2" x14ac:dyDescent="0.15">
      <c r="A93" s="89" t="s">
        <v>240</v>
      </c>
      <c r="B93" s="90">
        <f>0.5*0.5</f>
        <v>0.25</v>
      </c>
    </row>
    <row r="94" spans="1:2" x14ac:dyDescent="0.15">
      <c r="A94" s="89" t="s">
        <v>241</v>
      </c>
      <c r="B94" s="90">
        <f>0.6*0.5</f>
        <v>0.3</v>
      </c>
    </row>
    <row r="95" spans="1:2" x14ac:dyDescent="0.15">
      <c r="A95" s="89" t="s">
        <v>249</v>
      </c>
      <c r="B95" s="90">
        <f>0.65*0.5</f>
        <v>0.32500000000000001</v>
      </c>
    </row>
    <row r="96" spans="1:2" x14ac:dyDescent="0.15">
      <c r="A96" s="91" t="s">
        <v>242</v>
      </c>
      <c r="B96" s="92">
        <f>0.05*0.3</f>
        <v>1.4999999999999999E-2</v>
      </c>
    </row>
    <row r="97" spans="1:2" x14ac:dyDescent="0.15">
      <c r="A97" s="91" t="s">
        <v>243</v>
      </c>
      <c r="B97" s="92">
        <f>0.15*0.3</f>
        <v>4.4999999999999998E-2</v>
      </c>
    </row>
    <row r="98" spans="1:2" x14ac:dyDescent="0.15">
      <c r="A98" s="91" t="s">
        <v>244</v>
      </c>
      <c r="B98" s="92">
        <f>0.3*0.3</f>
        <v>0.09</v>
      </c>
    </row>
    <row r="99" spans="1:2" x14ac:dyDescent="0.15">
      <c r="A99" s="91" t="s">
        <v>245</v>
      </c>
      <c r="B99" s="92">
        <f>0.45*0.3</f>
        <v>0.13500000000000001</v>
      </c>
    </row>
    <row r="100" spans="1:2" x14ac:dyDescent="0.15">
      <c r="A100" s="91" t="s">
        <v>246</v>
      </c>
      <c r="B100" s="92">
        <f>0.5*0.3</f>
        <v>0.15</v>
      </c>
    </row>
    <row r="101" spans="1:2" x14ac:dyDescent="0.15">
      <c r="A101" s="91" t="s">
        <v>247</v>
      </c>
      <c r="B101" s="92">
        <f>0.6*0.3</f>
        <v>0.18</v>
      </c>
    </row>
    <row r="102" spans="1:2" x14ac:dyDescent="0.15">
      <c r="A102" s="91" t="s">
        <v>250</v>
      </c>
      <c r="B102" s="92">
        <f>0.65*0.3</f>
        <v>0.19500000000000001</v>
      </c>
    </row>
    <row r="103" spans="1:2" x14ac:dyDescent="0.15">
      <c r="A103" s="46" t="s">
        <v>101</v>
      </c>
      <c r="B103" s="47">
        <v>0.05</v>
      </c>
    </row>
    <row r="104" spans="1:2" x14ac:dyDescent="0.15">
      <c r="A104" s="46" t="s">
        <v>102</v>
      </c>
      <c r="B104" s="47">
        <v>0.15</v>
      </c>
    </row>
    <row r="105" spans="1:2" x14ac:dyDescent="0.15">
      <c r="A105" s="46" t="s">
        <v>70</v>
      </c>
      <c r="B105" s="48">
        <v>0.2</v>
      </c>
    </row>
    <row r="106" spans="1:2" x14ac:dyDescent="0.15">
      <c r="A106" s="46" t="s">
        <v>103</v>
      </c>
      <c r="B106" s="48">
        <v>0.25</v>
      </c>
    </row>
    <row r="107" spans="1:2" x14ac:dyDescent="0.15">
      <c r="A107" s="46" t="s">
        <v>104</v>
      </c>
      <c r="B107" s="48">
        <v>0.3</v>
      </c>
    </row>
    <row r="108" spans="1:2" x14ac:dyDescent="0.15">
      <c r="A108" s="46" t="s">
        <v>105</v>
      </c>
      <c r="B108" s="48">
        <v>0.4</v>
      </c>
    </row>
    <row r="109" spans="1:2" x14ac:dyDescent="0.15">
      <c r="A109" s="89" t="s">
        <v>251</v>
      </c>
      <c r="B109" s="90">
        <f>0.05*0.5</f>
        <v>2.5000000000000001E-2</v>
      </c>
    </row>
    <row r="110" spans="1:2" x14ac:dyDescent="0.15">
      <c r="A110" s="89" t="s">
        <v>252</v>
      </c>
      <c r="B110" s="90">
        <f>0.15*0.5</f>
        <v>7.4999999999999997E-2</v>
      </c>
    </row>
    <row r="111" spans="1:2" x14ac:dyDescent="0.15">
      <c r="A111" s="89" t="s">
        <v>253</v>
      </c>
      <c r="B111" s="90">
        <f>0.2*0.5</f>
        <v>0.1</v>
      </c>
    </row>
    <row r="112" spans="1:2" x14ac:dyDescent="0.15">
      <c r="A112" s="89" t="s">
        <v>254</v>
      </c>
      <c r="B112" s="90">
        <f>0.25*0.5</f>
        <v>0.125</v>
      </c>
    </row>
    <row r="113" spans="1:2" x14ac:dyDescent="0.15">
      <c r="A113" s="89" t="s">
        <v>255</v>
      </c>
      <c r="B113" s="90">
        <f>0.3*0.5</f>
        <v>0.15</v>
      </c>
    </row>
    <row r="114" spans="1:2" x14ac:dyDescent="0.15">
      <c r="A114" s="89" t="s">
        <v>256</v>
      </c>
      <c r="B114" s="90">
        <f>0.4*0.5</f>
        <v>0.2</v>
      </c>
    </row>
    <row r="115" spans="1:2" x14ac:dyDescent="0.15">
      <c r="A115" s="91" t="s">
        <v>257</v>
      </c>
      <c r="B115" s="92">
        <f>0.05*0.3</f>
        <v>1.4999999999999999E-2</v>
      </c>
    </row>
    <row r="116" spans="1:2" x14ac:dyDescent="0.15">
      <c r="A116" s="91" t="s">
        <v>258</v>
      </c>
      <c r="B116" s="92">
        <f>0.15*0.3</f>
        <v>4.4999999999999998E-2</v>
      </c>
    </row>
    <row r="117" spans="1:2" x14ac:dyDescent="0.15">
      <c r="A117" s="91" t="s">
        <v>259</v>
      </c>
      <c r="B117" s="92">
        <f>0.2*0.3</f>
        <v>0.06</v>
      </c>
    </row>
    <row r="118" spans="1:2" x14ac:dyDescent="0.15">
      <c r="A118" s="91" t="s">
        <v>260</v>
      </c>
      <c r="B118" s="92">
        <f>0.25*0.3</f>
        <v>7.4999999999999997E-2</v>
      </c>
    </row>
    <row r="119" spans="1:2" x14ac:dyDescent="0.15">
      <c r="A119" s="91" t="s">
        <v>261</v>
      </c>
      <c r="B119" s="92">
        <f>0.3*0.3</f>
        <v>0.09</v>
      </c>
    </row>
    <row r="120" spans="1:2" x14ac:dyDescent="0.15">
      <c r="A120" s="91" t="s">
        <v>262</v>
      </c>
      <c r="B120" s="92">
        <f>0.4*0.3</f>
        <v>0.12</v>
      </c>
    </row>
    <row r="121" spans="1:2" x14ac:dyDescent="0.15">
      <c r="A121" s="49" t="s">
        <v>7</v>
      </c>
      <c r="B121" s="50">
        <v>0.15</v>
      </c>
    </row>
    <row r="122" spans="1:2" x14ac:dyDescent="0.15">
      <c r="A122" s="106" t="s">
        <v>268</v>
      </c>
      <c r="B122" s="107">
        <f>0.15*0.5</f>
        <v>7.4999999999999997E-2</v>
      </c>
    </row>
    <row r="123" spans="1:2" x14ac:dyDescent="0.15">
      <c r="A123" s="108" t="s">
        <v>269</v>
      </c>
      <c r="B123" s="109">
        <f>0.15*0.3</f>
        <v>4.4999999999999998E-2</v>
      </c>
    </row>
    <row r="124" spans="1:2" x14ac:dyDescent="0.15">
      <c r="A124" s="49" t="s">
        <v>32</v>
      </c>
      <c r="B124" s="50">
        <v>0.05</v>
      </c>
    </row>
    <row r="125" spans="1:2" x14ac:dyDescent="0.15">
      <c r="A125" s="106" t="s">
        <v>270</v>
      </c>
      <c r="B125" s="107">
        <f>0.05*0.5</f>
        <v>2.5000000000000001E-2</v>
      </c>
    </row>
    <row r="126" spans="1:2" x14ac:dyDescent="0.15">
      <c r="A126" s="108" t="s">
        <v>271</v>
      </c>
      <c r="B126" s="109">
        <f>0.05*0.3</f>
        <v>1.4999999999999999E-2</v>
      </c>
    </row>
    <row r="127" spans="1:2" x14ac:dyDescent="0.15">
      <c r="A127" s="49" t="s">
        <v>69</v>
      </c>
      <c r="B127" s="50">
        <v>0.15</v>
      </c>
    </row>
    <row r="128" spans="1:2" x14ac:dyDescent="0.15">
      <c r="A128" s="106" t="s">
        <v>272</v>
      </c>
      <c r="B128" s="107">
        <f>0.15*0.5</f>
        <v>7.4999999999999997E-2</v>
      </c>
    </row>
    <row r="129" spans="1:2" x14ac:dyDescent="0.15">
      <c r="A129" s="108" t="s">
        <v>273</v>
      </c>
      <c r="B129" s="109">
        <f>0.15*0.3</f>
        <v>4.4999999999999998E-2</v>
      </c>
    </row>
    <row r="130" spans="1:2" x14ac:dyDescent="0.15">
      <c r="A130" s="49" t="s">
        <v>8</v>
      </c>
      <c r="B130" s="51">
        <v>0.2</v>
      </c>
    </row>
    <row r="131" spans="1:2" x14ac:dyDescent="0.15">
      <c r="A131" s="106" t="s">
        <v>274</v>
      </c>
      <c r="B131" s="110">
        <f>0.2*0.5</f>
        <v>0.1</v>
      </c>
    </row>
    <row r="132" spans="1:2" x14ac:dyDescent="0.15">
      <c r="A132" s="108" t="s">
        <v>275</v>
      </c>
      <c r="B132" s="113">
        <f>0.2*0.3</f>
        <v>0.06</v>
      </c>
    </row>
    <row r="133" spans="1:2" x14ac:dyDescent="0.15">
      <c r="A133" s="49" t="s">
        <v>106</v>
      </c>
      <c r="B133" s="51">
        <v>0.1</v>
      </c>
    </row>
    <row r="134" spans="1:2" x14ac:dyDescent="0.15">
      <c r="A134" s="106" t="s">
        <v>284</v>
      </c>
      <c r="B134" s="110">
        <f>0.1*0.5</f>
        <v>0.05</v>
      </c>
    </row>
    <row r="135" spans="1:2" x14ac:dyDescent="0.15">
      <c r="A135" s="108" t="s">
        <v>285</v>
      </c>
      <c r="B135" s="113">
        <f>0.1*0.3</f>
        <v>0.03</v>
      </c>
    </row>
    <row r="136" spans="1:2" x14ac:dyDescent="0.15">
      <c r="A136" s="49" t="s">
        <v>148</v>
      </c>
      <c r="B136" s="51">
        <v>0.2</v>
      </c>
    </row>
    <row r="137" spans="1:2" x14ac:dyDescent="0.15">
      <c r="A137" s="106" t="s">
        <v>286</v>
      </c>
      <c r="B137" s="110">
        <f>0.2*0.5</f>
        <v>0.1</v>
      </c>
    </row>
    <row r="138" spans="1:2" x14ac:dyDescent="0.15">
      <c r="A138" s="108" t="s">
        <v>287</v>
      </c>
      <c r="B138" s="113">
        <f>0.2*0.3</f>
        <v>0.06</v>
      </c>
    </row>
    <row r="139" spans="1:2" x14ac:dyDescent="0.15">
      <c r="A139" s="49" t="s">
        <v>33</v>
      </c>
      <c r="B139" s="51">
        <v>0.5</v>
      </c>
    </row>
    <row r="140" spans="1:2" x14ac:dyDescent="0.15">
      <c r="A140" s="106" t="s">
        <v>288</v>
      </c>
      <c r="B140" s="110">
        <f>0.5*0.5</f>
        <v>0.25</v>
      </c>
    </row>
    <row r="141" spans="1:2" x14ac:dyDescent="0.15">
      <c r="A141" s="108" t="s">
        <v>289</v>
      </c>
      <c r="B141" s="113">
        <f>0.5*0.3</f>
        <v>0.15</v>
      </c>
    </row>
    <row r="142" spans="1:2" x14ac:dyDescent="0.15">
      <c r="A142" s="49" t="s">
        <v>149</v>
      </c>
      <c r="B142" s="51">
        <v>0.1</v>
      </c>
    </row>
    <row r="143" spans="1:2" x14ac:dyDescent="0.15">
      <c r="A143" s="49" t="s">
        <v>150</v>
      </c>
      <c r="B143" s="51">
        <v>0.2</v>
      </c>
    </row>
    <row r="144" spans="1:2" x14ac:dyDescent="0.15">
      <c r="A144" s="49" t="s">
        <v>151</v>
      </c>
      <c r="B144" s="51">
        <v>0.3</v>
      </c>
    </row>
    <row r="145" spans="1:2" x14ac:dyDescent="0.15">
      <c r="A145" s="49" t="s">
        <v>152</v>
      </c>
      <c r="B145" s="51">
        <v>0.4</v>
      </c>
    </row>
    <row r="146" spans="1:2" x14ac:dyDescent="0.15">
      <c r="A146" s="49" t="s">
        <v>153</v>
      </c>
      <c r="B146" s="51">
        <v>0.5</v>
      </c>
    </row>
    <row r="147" spans="1:2" x14ac:dyDescent="0.15">
      <c r="A147" s="49" t="s">
        <v>154</v>
      </c>
      <c r="B147" s="51">
        <v>0.6</v>
      </c>
    </row>
    <row r="148" spans="1:2" x14ac:dyDescent="0.15">
      <c r="A148" s="106" t="s">
        <v>290</v>
      </c>
      <c r="B148" s="110">
        <f>0.1*0.5</f>
        <v>0.05</v>
      </c>
    </row>
    <row r="149" spans="1:2" x14ac:dyDescent="0.15">
      <c r="A149" s="106" t="s">
        <v>291</v>
      </c>
      <c r="B149" s="110">
        <f>0.2*0.5</f>
        <v>0.1</v>
      </c>
    </row>
    <row r="150" spans="1:2" x14ac:dyDescent="0.15">
      <c r="A150" s="106" t="s">
        <v>292</v>
      </c>
      <c r="B150" s="110">
        <f>0.3*0.5</f>
        <v>0.15</v>
      </c>
    </row>
    <row r="151" spans="1:2" x14ac:dyDescent="0.15">
      <c r="A151" s="106" t="s">
        <v>293</v>
      </c>
      <c r="B151" s="110">
        <f>0.4*0.5</f>
        <v>0.2</v>
      </c>
    </row>
    <row r="152" spans="1:2" x14ac:dyDescent="0.15">
      <c r="A152" s="106" t="s">
        <v>294</v>
      </c>
      <c r="B152" s="110">
        <f>0.5*0.5</f>
        <v>0.25</v>
      </c>
    </row>
    <row r="153" spans="1:2" x14ac:dyDescent="0.15">
      <c r="A153" s="106" t="s">
        <v>295</v>
      </c>
      <c r="B153" s="110">
        <f>0.6*0.5</f>
        <v>0.3</v>
      </c>
    </row>
    <row r="154" spans="1:2" x14ac:dyDescent="0.15">
      <c r="A154" s="108" t="s">
        <v>296</v>
      </c>
      <c r="B154" s="113">
        <f>0.1*0.3</f>
        <v>0.03</v>
      </c>
    </row>
    <row r="155" spans="1:2" x14ac:dyDescent="0.15">
      <c r="A155" s="108" t="s">
        <v>297</v>
      </c>
      <c r="B155" s="113">
        <f>0.2*0.3</f>
        <v>0.06</v>
      </c>
    </row>
    <row r="156" spans="1:2" x14ac:dyDescent="0.15">
      <c r="A156" s="108" t="s">
        <v>298</v>
      </c>
      <c r="B156" s="113">
        <f>0.3*0.3</f>
        <v>0.09</v>
      </c>
    </row>
    <row r="157" spans="1:2" x14ac:dyDescent="0.15">
      <c r="A157" s="108" t="s">
        <v>299</v>
      </c>
      <c r="B157" s="113">
        <f>0.4*0.3</f>
        <v>0.12</v>
      </c>
    </row>
    <row r="158" spans="1:2" x14ac:dyDescent="0.15">
      <c r="A158" s="108" t="s">
        <v>300</v>
      </c>
      <c r="B158" s="113">
        <f>0.5*0.3</f>
        <v>0.15</v>
      </c>
    </row>
    <row r="159" spans="1:2" x14ac:dyDescent="0.15">
      <c r="A159" s="108" t="s">
        <v>301</v>
      </c>
      <c r="B159" s="113">
        <f>0.6*0.3</f>
        <v>0.18</v>
      </c>
    </row>
    <row r="160" spans="1:2" x14ac:dyDescent="0.15">
      <c r="A160" s="49" t="s">
        <v>155</v>
      </c>
      <c r="B160" s="51">
        <v>0.3</v>
      </c>
    </row>
    <row r="161" spans="1:2" x14ac:dyDescent="0.15">
      <c r="A161" s="49" t="s">
        <v>156</v>
      </c>
      <c r="B161" s="51">
        <v>0.6</v>
      </c>
    </row>
    <row r="162" spans="1:2" x14ac:dyDescent="0.15">
      <c r="A162" s="49" t="s">
        <v>157</v>
      </c>
      <c r="B162" s="51">
        <v>0.9</v>
      </c>
    </row>
    <row r="163" spans="1:2" x14ac:dyDescent="0.15">
      <c r="A163" s="49" t="s">
        <v>158</v>
      </c>
      <c r="B163" s="51">
        <v>1.2</v>
      </c>
    </row>
    <row r="164" spans="1:2" x14ac:dyDescent="0.15">
      <c r="A164" s="49" t="s">
        <v>159</v>
      </c>
      <c r="B164" s="51">
        <v>1.5</v>
      </c>
    </row>
    <row r="165" spans="1:2" x14ac:dyDescent="0.15">
      <c r="A165" s="49" t="s">
        <v>160</v>
      </c>
      <c r="B165" s="51">
        <v>1.8</v>
      </c>
    </row>
    <row r="166" spans="1:2" x14ac:dyDescent="0.15">
      <c r="A166" s="106" t="s">
        <v>302</v>
      </c>
      <c r="B166" s="110">
        <f>0.3*0.5</f>
        <v>0.15</v>
      </c>
    </row>
    <row r="167" spans="1:2" x14ac:dyDescent="0.15">
      <c r="A167" s="106" t="s">
        <v>303</v>
      </c>
      <c r="B167" s="110">
        <f>0.6*0.5</f>
        <v>0.3</v>
      </c>
    </row>
    <row r="168" spans="1:2" x14ac:dyDescent="0.15">
      <c r="A168" s="106" t="s">
        <v>304</v>
      </c>
      <c r="B168" s="110">
        <f>0.9*0.5</f>
        <v>0.45</v>
      </c>
    </row>
    <row r="169" spans="1:2" x14ac:dyDescent="0.15">
      <c r="A169" s="106" t="s">
        <v>305</v>
      </c>
      <c r="B169" s="110">
        <f>1.2*0.5</f>
        <v>0.6</v>
      </c>
    </row>
    <row r="170" spans="1:2" x14ac:dyDescent="0.15">
      <c r="A170" s="106" t="s">
        <v>306</v>
      </c>
      <c r="B170" s="110">
        <f>1.5*0.5</f>
        <v>0.75</v>
      </c>
    </row>
    <row r="171" spans="1:2" x14ac:dyDescent="0.15">
      <c r="A171" s="106" t="s">
        <v>307</v>
      </c>
      <c r="B171" s="110">
        <f>1.8*0.5</f>
        <v>0.9</v>
      </c>
    </row>
    <row r="172" spans="1:2" x14ac:dyDescent="0.15">
      <c r="A172" s="108" t="s">
        <v>308</v>
      </c>
      <c r="B172" s="113">
        <f>0.3*0.3</f>
        <v>0.09</v>
      </c>
    </row>
    <row r="173" spans="1:2" x14ac:dyDescent="0.15">
      <c r="A173" s="108" t="s">
        <v>309</v>
      </c>
      <c r="B173" s="113">
        <f>0.6*0.3</f>
        <v>0.18</v>
      </c>
    </row>
    <row r="174" spans="1:2" x14ac:dyDescent="0.15">
      <c r="A174" s="108" t="s">
        <v>310</v>
      </c>
      <c r="B174" s="113">
        <f>0.9*0.3</f>
        <v>0.27</v>
      </c>
    </row>
    <row r="175" spans="1:2" x14ac:dyDescent="0.15">
      <c r="A175" s="108" t="s">
        <v>311</v>
      </c>
      <c r="B175" s="113">
        <f>1.2*0.3</f>
        <v>0.36</v>
      </c>
    </row>
    <row r="176" spans="1:2" x14ac:dyDescent="0.15">
      <c r="A176" s="108" t="s">
        <v>312</v>
      </c>
      <c r="B176" s="113">
        <f>1.5*0.3</f>
        <v>0.44999999999999996</v>
      </c>
    </row>
    <row r="177" spans="1:2" x14ac:dyDescent="0.15">
      <c r="A177" s="108" t="s">
        <v>313</v>
      </c>
      <c r="B177" s="113">
        <f>1.8*0.3</f>
        <v>0.54</v>
      </c>
    </row>
    <row r="178" spans="1:2" x14ac:dyDescent="0.15">
      <c r="A178" s="52" t="s">
        <v>109</v>
      </c>
      <c r="B178" s="55">
        <v>2.7</v>
      </c>
    </row>
    <row r="179" spans="1:2" x14ac:dyDescent="0.15">
      <c r="A179" s="52" t="s">
        <v>110</v>
      </c>
      <c r="B179" s="55">
        <v>2.1</v>
      </c>
    </row>
    <row r="180" spans="1:2" x14ac:dyDescent="0.15">
      <c r="A180" s="52" t="s">
        <v>111</v>
      </c>
      <c r="B180" s="55">
        <v>3</v>
      </c>
    </row>
    <row r="181" spans="1:2" x14ac:dyDescent="0.15">
      <c r="A181" s="52" t="s">
        <v>112</v>
      </c>
      <c r="B181" s="55">
        <v>2.7</v>
      </c>
    </row>
    <row r="182" spans="1:2" x14ac:dyDescent="0.15">
      <c r="A182" s="52" t="s">
        <v>278</v>
      </c>
      <c r="B182" s="55">
        <v>3.2</v>
      </c>
    </row>
    <row r="183" spans="1:2" x14ac:dyDescent="0.15">
      <c r="A183" s="52" t="s">
        <v>113</v>
      </c>
      <c r="B183" s="55">
        <v>2.9</v>
      </c>
    </row>
    <row r="184" spans="1:2" x14ac:dyDescent="0.15">
      <c r="A184" s="52" t="s">
        <v>114</v>
      </c>
      <c r="B184" s="55">
        <v>2.6</v>
      </c>
    </row>
    <row r="185" spans="1:2" x14ac:dyDescent="0.15">
      <c r="A185" s="52" t="s">
        <v>115</v>
      </c>
      <c r="B185" s="55">
        <v>2.4</v>
      </c>
    </row>
    <row r="186" spans="1:2" x14ac:dyDescent="0.15">
      <c r="A186" s="52" t="s">
        <v>116</v>
      </c>
      <c r="B186" s="55">
        <v>2.1</v>
      </c>
    </row>
    <row r="187" spans="1:2" x14ac:dyDescent="0.15">
      <c r="A187" s="52" t="s">
        <v>128</v>
      </c>
      <c r="B187" s="55">
        <v>3</v>
      </c>
    </row>
    <row r="188" spans="1:2" x14ac:dyDescent="0.15">
      <c r="A188" s="52" t="s">
        <v>129</v>
      </c>
      <c r="B188" s="55">
        <v>2.5</v>
      </c>
    </row>
    <row r="189" spans="1:2" x14ac:dyDescent="0.15">
      <c r="A189" s="52" t="s">
        <v>130</v>
      </c>
      <c r="B189" s="55">
        <v>2.8</v>
      </c>
    </row>
    <row r="190" spans="1:2" x14ac:dyDescent="0.15">
      <c r="A190" s="52" t="s">
        <v>131</v>
      </c>
      <c r="B190" s="55">
        <v>2.4</v>
      </c>
    </row>
    <row r="191" spans="1:2" x14ac:dyDescent="0.15">
      <c r="A191" s="52" t="s">
        <v>132</v>
      </c>
      <c r="B191" s="55">
        <v>2.9</v>
      </c>
    </row>
    <row r="192" spans="1:2" x14ac:dyDescent="0.15">
      <c r="A192" s="52" t="s">
        <v>133</v>
      </c>
      <c r="B192" s="55">
        <v>2.6</v>
      </c>
    </row>
    <row r="193" spans="1:2" x14ac:dyDescent="0.15">
      <c r="A193" s="52" t="s">
        <v>134</v>
      </c>
      <c r="B193" s="55">
        <v>3.2</v>
      </c>
    </row>
    <row r="194" spans="1:2" x14ac:dyDescent="0.15">
      <c r="A194" s="52" t="s">
        <v>135</v>
      </c>
      <c r="B194" s="55">
        <v>2.7</v>
      </c>
    </row>
    <row r="195" spans="1:2" x14ac:dyDescent="0.15">
      <c r="A195" s="52" t="s">
        <v>136</v>
      </c>
      <c r="B195" s="55">
        <v>2.2999999999999998</v>
      </c>
    </row>
    <row r="196" spans="1:2" x14ac:dyDescent="0.15">
      <c r="A196" s="52" t="s">
        <v>137</v>
      </c>
      <c r="B196" s="55">
        <v>2.1</v>
      </c>
    </row>
    <row r="197" spans="1:2" x14ac:dyDescent="0.15">
      <c r="A197" s="52" t="s">
        <v>138</v>
      </c>
      <c r="B197" s="53">
        <v>2.7</v>
      </c>
    </row>
    <row r="198" spans="1:2" x14ac:dyDescent="0.15">
      <c r="A198" s="52" t="s">
        <v>139</v>
      </c>
      <c r="B198" s="53">
        <v>2.5</v>
      </c>
    </row>
    <row r="199" spans="1:2" x14ac:dyDescent="0.15">
      <c r="A199" s="52" t="s">
        <v>140</v>
      </c>
      <c r="B199" s="53">
        <v>2.4</v>
      </c>
    </row>
    <row r="200" spans="1:2" x14ac:dyDescent="0.15">
      <c r="A200" s="52" t="s">
        <v>141</v>
      </c>
      <c r="B200" s="53">
        <v>2.2000000000000002</v>
      </c>
    </row>
    <row r="201" spans="1:2" x14ac:dyDescent="0.15">
      <c r="A201" s="52" t="s">
        <v>279</v>
      </c>
      <c r="B201" s="53">
        <v>3.3</v>
      </c>
    </row>
    <row r="202" spans="1:2" x14ac:dyDescent="0.15">
      <c r="A202" s="52" t="s">
        <v>142</v>
      </c>
      <c r="B202" s="55">
        <v>3</v>
      </c>
    </row>
    <row r="203" spans="1:2" x14ac:dyDescent="0.15">
      <c r="A203" s="52" t="s">
        <v>144</v>
      </c>
      <c r="B203" s="53">
        <v>2.6</v>
      </c>
    </row>
    <row r="204" spans="1:2" x14ac:dyDescent="0.15">
      <c r="A204" s="52" t="s">
        <v>143</v>
      </c>
      <c r="B204" s="53">
        <v>2.4</v>
      </c>
    </row>
    <row r="205" spans="1:2" x14ac:dyDescent="0.15">
      <c r="A205" s="52" t="s">
        <v>145</v>
      </c>
      <c r="B205" s="53">
        <v>2.1</v>
      </c>
    </row>
    <row r="206" spans="1:2" x14ac:dyDescent="0.15">
      <c r="A206" s="52" t="s">
        <v>120</v>
      </c>
      <c r="B206" s="53">
        <v>2.5</v>
      </c>
    </row>
    <row r="207" spans="1:2" x14ac:dyDescent="0.15">
      <c r="A207" s="52" t="s">
        <v>121</v>
      </c>
      <c r="B207" s="53">
        <v>2.2999999999999998</v>
      </c>
    </row>
    <row r="208" spans="1:2" x14ac:dyDescent="0.15">
      <c r="A208" s="52" t="s">
        <v>122</v>
      </c>
      <c r="B208" s="53" t="s">
        <v>147</v>
      </c>
    </row>
    <row r="209" spans="1:2" x14ac:dyDescent="0.15">
      <c r="A209" s="52" t="s">
        <v>123</v>
      </c>
      <c r="B209" s="53">
        <v>2.2999999999999998</v>
      </c>
    </row>
    <row r="210" spans="1:2" x14ac:dyDescent="0.15">
      <c r="A210" s="52" t="s">
        <v>124</v>
      </c>
      <c r="B210" s="53">
        <v>2.6</v>
      </c>
    </row>
    <row r="211" spans="1:2" x14ac:dyDescent="0.15">
      <c r="A211" s="52" t="s">
        <v>125</v>
      </c>
      <c r="B211" s="53">
        <v>2.2999999999999998</v>
      </c>
    </row>
    <row r="212" spans="1:2" x14ac:dyDescent="0.15">
      <c r="A212" s="52" t="s">
        <v>280</v>
      </c>
      <c r="B212" s="53">
        <v>2.9</v>
      </c>
    </row>
    <row r="213" spans="1:2" x14ac:dyDescent="0.15">
      <c r="A213" s="52" t="s">
        <v>126</v>
      </c>
      <c r="B213" s="53">
        <v>2.4</v>
      </c>
    </row>
    <row r="214" spans="1:2" x14ac:dyDescent="0.15">
      <c r="A214" s="52" t="s">
        <v>127</v>
      </c>
      <c r="B214" s="53">
        <v>2.1</v>
      </c>
    </row>
  </sheetData>
  <sheetProtection algorithmName="SHA-512" hashValue="4085aMTsmCvsO0xKRY80kck11UFtvgh41Qfnlue4BrhBUQJJvd0zpYIFVe6VMq1J6h9RAMiqgUzk64Ed0eevZA==" saltValue="xztfj0BnX8WV8CCG0LoRrw==" spinCount="100000" sheet="1" objects="1" scenarios="1"/>
  <phoneticPr fontId="2" type="noConversion"/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BD9E-7E9D-4AAA-B1FD-9BA0F71262F8}">
  <dimension ref="A4:U63"/>
  <sheetViews>
    <sheetView workbookViewId="0">
      <selection activeCell="J23" sqref="J23"/>
    </sheetView>
  </sheetViews>
  <sheetFormatPr baseColWidth="10" defaultColWidth="8.83203125" defaultRowHeight="13" x14ac:dyDescent="0.2"/>
  <cols>
    <col min="1" max="1" width="11.33203125" style="2" customWidth="1"/>
    <col min="2" max="2" width="12.6640625" style="2" customWidth="1"/>
    <col min="3" max="5" width="5.6640625" style="1" customWidth="1"/>
    <col min="6" max="15" width="6.6640625" style="1" customWidth="1"/>
    <col min="16" max="20" width="5.6640625" style="1" customWidth="1"/>
    <col min="21" max="21" width="8.33203125" style="1" customWidth="1"/>
    <col min="22" max="16384" width="8.83203125" style="1"/>
  </cols>
  <sheetData>
    <row r="4" spans="1:21" ht="14" thickBot="1" x14ac:dyDescent="0.25"/>
    <row r="5" spans="1:21" ht="14" x14ac:dyDescent="0.2">
      <c r="A5" s="145" t="s">
        <v>36</v>
      </c>
      <c r="B5" s="146"/>
      <c r="C5" s="147" t="s">
        <v>181</v>
      </c>
      <c r="D5" s="148"/>
      <c r="E5" s="148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</row>
    <row r="6" spans="1:21" ht="14" x14ac:dyDescent="0.2">
      <c r="A6" s="151" t="s">
        <v>37</v>
      </c>
      <c r="B6" s="152"/>
      <c r="C6" s="153" t="s">
        <v>182</v>
      </c>
      <c r="D6" s="154"/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</row>
    <row r="7" spans="1:21" ht="14" x14ac:dyDescent="0.2">
      <c r="A7" s="151" t="s">
        <v>38</v>
      </c>
      <c r="B7" s="152"/>
      <c r="C7" s="153" t="s">
        <v>184</v>
      </c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6"/>
    </row>
    <row r="8" spans="1:21" ht="15" thickBot="1" x14ac:dyDescent="0.25">
      <c r="A8" s="157" t="s">
        <v>39</v>
      </c>
      <c r="B8" s="158"/>
      <c r="C8" s="159" t="s">
        <v>181</v>
      </c>
      <c r="D8" s="160"/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2"/>
    </row>
    <row r="9" spans="1:21" ht="9" customHeight="1" thickBot="1" x14ac:dyDescent="0.25">
      <c r="A9" s="64"/>
      <c r="B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6" thickBot="1" x14ac:dyDescent="0.25">
      <c r="A10" s="163" t="s">
        <v>172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</row>
    <row r="11" spans="1:21" ht="10.25" customHeight="1" thickBot="1" x14ac:dyDescent="0.25">
      <c r="C11" s="2"/>
      <c r="D11" s="2"/>
      <c r="E11" s="2"/>
      <c r="F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6.5" customHeight="1" thickBot="1" x14ac:dyDescent="0.25">
      <c r="A12" s="3" t="s">
        <v>166</v>
      </c>
      <c r="B12" s="4" t="s">
        <v>167</v>
      </c>
      <c r="C12" s="4" t="s">
        <v>165</v>
      </c>
      <c r="D12" s="166" t="s">
        <v>168</v>
      </c>
      <c r="E12" s="167"/>
      <c r="F12" s="168" t="s">
        <v>169</v>
      </c>
      <c r="G12" s="169"/>
      <c r="H12" s="169"/>
      <c r="I12" s="169"/>
      <c r="J12" s="169"/>
      <c r="K12" s="169"/>
      <c r="L12" s="169"/>
      <c r="M12" s="169"/>
      <c r="N12" s="169"/>
      <c r="O12" s="170"/>
      <c r="P12" s="171" t="s">
        <v>170</v>
      </c>
      <c r="Q12" s="172"/>
      <c r="R12" s="172"/>
      <c r="S12" s="172"/>
      <c r="T12" s="173"/>
      <c r="U12" s="4" t="s">
        <v>171</v>
      </c>
    </row>
    <row r="13" spans="1:21" ht="14" x14ac:dyDescent="0.2">
      <c r="A13" s="10" t="s">
        <v>173</v>
      </c>
      <c r="B13" s="40" t="s">
        <v>17</v>
      </c>
      <c r="C13" s="62">
        <v>1</v>
      </c>
      <c r="D13" s="66" t="s">
        <v>161</v>
      </c>
      <c r="E13" s="35"/>
      <c r="F13" s="33" t="s">
        <v>320</v>
      </c>
      <c r="G13" s="34" t="s">
        <v>68</v>
      </c>
      <c r="H13" s="34" t="s">
        <v>183</v>
      </c>
      <c r="I13" s="34" t="s">
        <v>281</v>
      </c>
      <c r="J13" s="34" t="s">
        <v>282</v>
      </c>
      <c r="K13" s="34"/>
      <c r="L13" s="34"/>
      <c r="M13" s="34"/>
      <c r="N13" s="34"/>
      <c r="O13" s="38"/>
      <c r="P13" s="36"/>
      <c r="Q13" s="34"/>
      <c r="R13" s="34"/>
      <c r="S13" s="34"/>
      <c r="T13" s="35"/>
      <c r="U13" s="58"/>
    </row>
    <row r="14" spans="1:21" ht="14" thickBot="1" x14ac:dyDescent="0.25">
      <c r="A14" s="11"/>
      <c r="B14" s="78" t="s">
        <v>40</v>
      </c>
      <c r="C14" s="86" t="str">
        <f>_xlfn.IFNA(VLOOKUP(C13,'Codes + Draft Values'!$A$3:$B$214,2,),"")</f>
        <v/>
      </c>
      <c r="D14" s="82" t="str">
        <f>_xlfn.IFNA(VLOOKUP(D13,'Codes + Draft Values'!$A$3:$B$214,2,),"")</f>
        <v/>
      </c>
      <c r="E14" s="81" t="str">
        <f>_xlfn.IFNA(VLOOKUP(E13,'Codes + Draft Values'!$A$3:$B$214,2,),"")</f>
        <v/>
      </c>
      <c r="F14" s="82"/>
      <c r="G14" s="83">
        <v>1.35</v>
      </c>
      <c r="H14" s="83">
        <v>0.05</v>
      </c>
      <c r="I14" s="83">
        <v>0.1</v>
      </c>
      <c r="J14" s="83">
        <v>0.1</v>
      </c>
      <c r="K14" s="83" t="str">
        <f>_xlfn.IFNA(VLOOKUP(K13,'Codes + Draft Values'!$A$3:$B$214,2,),"")</f>
        <v/>
      </c>
      <c r="L14" s="83" t="str">
        <f>_xlfn.IFNA(VLOOKUP(L13,'Codes + Draft Values'!$A$3:$B$214,2,),"")</f>
        <v/>
      </c>
      <c r="M14" s="83" t="str">
        <f>_xlfn.IFNA(VLOOKUP(M13,'Codes + Draft Values'!$A$3:$B$214,2,),"")</f>
        <v/>
      </c>
      <c r="N14" s="83" t="str">
        <f>_xlfn.IFNA(VLOOKUP(N13,'Codes + Draft Values'!$A$3:$B$214,2,),"")</f>
        <v/>
      </c>
      <c r="O14" s="84" t="str">
        <f>_xlfn.IFNA(VLOOKUP(O13,'Codes + Draft Values'!$A$3:$B$214,2,),"")</f>
        <v/>
      </c>
      <c r="P14" s="80" t="str">
        <f>_xlfn.IFNA(VLOOKUP(P13,'Codes + Draft Values'!$A$3:$B$214,2,),"")</f>
        <v/>
      </c>
      <c r="Q14" s="83" t="str">
        <f>_xlfn.IFNA(VLOOKUP(Q13,'Codes + Draft Values'!$A$3:$B$214,2,),"")</f>
        <v/>
      </c>
      <c r="R14" s="83" t="str">
        <f>_xlfn.IFNA(VLOOKUP(R13,'Codes + Draft Values'!$A$3:$B$214,2,),"")</f>
        <v/>
      </c>
      <c r="S14" s="83" t="str">
        <f>_xlfn.IFNA(VLOOKUP(S13,'Codes + Draft Values'!$A$3:$B$214,2,),"")</f>
        <v/>
      </c>
      <c r="T14" s="81" t="str">
        <f>_xlfn.IFNA(VLOOKUP(T13,'Codes + Draft Values'!$A$3:$B$214,2,),"")</f>
        <v/>
      </c>
      <c r="U14" s="99">
        <f>SUM(D14:T14)</f>
        <v>1.6000000000000003</v>
      </c>
    </row>
    <row r="15" spans="1:21" ht="14" x14ac:dyDescent="0.2">
      <c r="A15" s="72" t="s">
        <v>175</v>
      </c>
      <c r="B15" s="73" t="s">
        <v>15</v>
      </c>
      <c r="C15" s="74"/>
      <c r="D15" s="68"/>
      <c r="E15" s="57"/>
      <c r="F15" s="75"/>
      <c r="G15" s="56"/>
      <c r="H15" s="56"/>
      <c r="I15" s="56"/>
      <c r="J15" s="56"/>
      <c r="K15" s="56"/>
      <c r="L15" s="56"/>
      <c r="M15" s="56"/>
      <c r="N15" s="56"/>
      <c r="O15" s="57"/>
      <c r="P15" s="76"/>
      <c r="Q15" s="56"/>
      <c r="R15" s="56"/>
      <c r="S15" s="56"/>
      <c r="T15" s="60"/>
      <c r="U15" s="77"/>
    </row>
    <row r="16" spans="1:21" ht="14" thickBot="1" x14ac:dyDescent="0.25">
      <c r="A16" s="37"/>
      <c r="B16" s="5" t="s">
        <v>40</v>
      </c>
      <c r="C16" s="63" t="str">
        <f>_xlfn.IFNA(VLOOKUP(C15,'Codes + Draft Values'!$A$3:$B$214,2,),"")</f>
        <v/>
      </c>
      <c r="D16" s="26" t="str">
        <f>_xlfn.IFNA(VLOOKUP(D15,'Codes + Draft Values'!$A$3:$B$214,2,),"")</f>
        <v/>
      </c>
      <c r="E16" s="25" t="str">
        <f>_xlfn.IFNA(VLOOKUP(E15,'Codes + Draft Values'!$A$3:$B$214,2,),"")</f>
        <v/>
      </c>
      <c r="F16" s="26" t="str">
        <f>_xlfn.IFNA(VLOOKUP(F15,'Codes + Draft Values'!$A$3:$B$214,2,),"")</f>
        <v/>
      </c>
      <c r="G16" s="22" t="str">
        <f>_xlfn.IFNA(VLOOKUP(G15,'Codes + Draft Values'!$A$3:$B$214,2,),"")</f>
        <v/>
      </c>
      <c r="H16" s="22" t="str">
        <f>_xlfn.IFNA(VLOOKUP(H15,'Codes + Draft Values'!$A$3:$B$214,2,),"")</f>
        <v/>
      </c>
      <c r="I16" s="22" t="str">
        <f>_xlfn.IFNA(VLOOKUP(I15,'Codes + Draft Values'!$A$3:$B$214,2,),"")</f>
        <v/>
      </c>
      <c r="J16" s="22" t="str">
        <f>_xlfn.IFNA(VLOOKUP(J15,'Codes + Draft Values'!$A$3:$B$214,2,),"")</f>
        <v/>
      </c>
      <c r="K16" s="22" t="str">
        <f>_xlfn.IFNA(VLOOKUP(K15,'Codes + Draft Values'!$A$3:$B$214,2,),"")</f>
        <v/>
      </c>
      <c r="L16" s="22" t="str">
        <f>_xlfn.IFNA(VLOOKUP(L15,'Codes + Draft Values'!$A$3:$B$214,2,),"")</f>
        <v/>
      </c>
      <c r="M16" s="22" t="str">
        <f>_xlfn.IFNA(VLOOKUP(M15,'Codes + Draft Values'!$A$3:$B$214,2,),"")</f>
        <v/>
      </c>
      <c r="N16" s="22" t="str">
        <f>_xlfn.IFNA(VLOOKUP(N15,'Codes + Draft Values'!$A$3:$B$214,2,),"")</f>
        <v/>
      </c>
      <c r="O16" s="27" t="str">
        <f>_xlfn.IFNA(VLOOKUP(O15,'Codes + Draft Values'!$A$3:$B$214,2,),"")</f>
        <v/>
      </c>
      <c r="P16" s="24" t="str">
        <f>_xlfn.IFNA(VLOOKUP(P15,'Codes + Draft Values'!$A$3:$B$214,2,),"")</f>
        <v/>
      </c>
      <c r="Q16" s="22" t="str">
        <f>_xlfn.IFNA(VLOOKUP(Q15,'Codes + Draft Values'!$A$3:$B$214,2,),"")</f>
        <v/>
      </c>
      <c r="R16" s="22" t="str">
        <f>_xlfn.IFNA(VLOOKUP(R15,'Codes + Draft Values'!$A$3:$B$214,2,),"")</f>
        <v/>
      </c>
      <c r="S16" s="22" t="str">
        <f>_xlfn.IFNA(VLOOKUP(S15,'Codes + Draft Values'!$A$3:$B$214,2,),"")</f>
        <v/>
      </c>
      <c r="T16" s="25" t="str">
        <f>_xlfn.IFNA(VLOOKUP(T15,'Codes + Draft Values'!$A$3:$B$214,2,),"")</f>
        <v/>
      </c>
      <c r="U16" s="100">
        <f>SUM(D16:T16)</f>
        <v>0</v>
      </c>
    </row>
    <row r="17" spans="1:21" ht="14" x14ac:dyDescent="0.2">
      <c r="A17" s="10" t="s">
        <v>176</v>
      </c>
      <c r="B17" s="40" t="s">
        <v>16</v>
      </c>
      <c r="C17" s="62">
        <v>2</v>
      </c>
      <c r="D17" s="61" t="s">
        <v>34</v>
      </c>
      <c r="E17" s="35" t="s">
        <v>45</v>
      </c>
      <c r="F17" s="33" t="s">
        <v>10</v>
      </c>
      <c r="G17" s="34" t="s">
        <v>85</v>
      </c>
      <c r="H17" s="34" t="s">
        <v>98</v>
      </c>
      <c r="I17" s="34" t="s">
        <v>188</v>
      </c>
      <c r="J17" s="34"/>
      <c r="K17" s="34"/>
      <c r="L17" s="34"/>
      <c r="M17" s="34"/>
      <c r="N17" s="34"/>
      <c r="O17" s="35"/>
      <c r="P17" s="33" t="s">
        <v>7</v>
      </c>
      <c r="Q17" s="34" t="s">
        <v>32</v>
      </c>
      <c r="R17" s="34" t="s">
        <v>106</v>
      </c>
      <c r="S17" s="34" t="s">
        <v>150</v>
      </c>
      <c r="T17" s="38"/>
      <c r="U17" s="29"/>
    </row>
    <row r="18" spans="1:21" ht="14" thickBot="1" x14ac:dyDescent="0.25">
      <c r="A18" s="37"/>
      <c r="B18" s="5" t="s">
        <v>40</v>
      </c>
      <c r="C18" s="63" t="str">
        <f>_xlfn.IFNA(VLOOKUP(C17,'Codes + Draft Values'!$A$3:$B$214,2,),"")</f>
        <v/>
      </c>
      <c r="D18" s="26">
        <f>_xlfn.IFNA(VLOOKUP(D17,'Codes + Draft Values'!$A$3:$B$214,2,),"")</f>
        <v>0.2</v>
      </c>
      <c r="E18" s="25">
        <f>_xlfn.IFNA(VLOOKUP(E17,'Codes + Draft Values'!$A$3:$B$214,2,),"")</f>
        <v>0.1</v>
      </c>
      <c r="F18" s="102">
        <f>_xlfn.IFNA(VLOOKUP(F17,'Codes + Draft Values'!$A$3:$B$214,2,),"")</f>
        <v>0.15</v>
      </c>
      <c r="G18" s="98">
        <f>_xlfn.IFNA(VLOOKUP(G17,'Codes + Draft Values'!$A$3:$B$214,2,),"")</f>
        <v>0.45</v>
      </c>
      <c r="H18" s="98">
        <f>_xlfn.IFNA(VLOOKUP(H17,'Codes + Draft Values'!$A$3:$B$214,2,),"")</f>
        <v>0.3</v>
      </c>
      <c r="I18" s="98">
        <f>_xlfn.IFNA(VLOOKUP(I17,'Codes + Draft Values'!$A$3:$B$214,2,),"")</f>
        <v>7.4999999999999997E-2</v>
      </c>
      <c r="J18" s="22" t="str">
        <f>_xlfn.IFNA(VLOOKUP(J17,'Codes + Draft Values'!$A$3:$B$214,2,),"")</f>
        <v/>
      </c>
      <c r="K18" s="22" t="str">
        <f>_xlfn.IFNA(VLOOKUP(K17,'Codes + Draft Values'!$A$3:$B$214,2,),"")</f>
        <v/>
      </c>
      <c r="L18" s="22" t="str">
        <f>_xlfn.IFNA(VLOOKUP(L17,'Codes + Draft Values'!$A$3:$B$214,2,),"")</f>
        <v/>
      </c>
      <c r="M18" s="22" t="str">
        <f>_xlfn.IFNA(VLOOKUP(M17,'Codes + Draft Values'!$A$3:$B$214,2,),"")</f>
        <v/>
      </c>
      <c r="N18" s="22" t="str">
        <f>_xlfn.IFNA(VLOOKUP(N17,'Codes + Draft Values'!$A$3:$B$214,2,),"")</f>
        <v/>
      </c>
      <c r="O18" s="27" t="str">
        <f>_xlfn.IFNA(VLOOKUP(O17,'Codes + Draft Values'!$A$3:$B$214,2,),"")</f>
        <v/>
      </c>
      <c r="P18" s="24">
        <f>_xlfn.IFNA(VLOOKUP(P17,'Codes + Draft Values'!$A$3:$B$214,2,),"")</f>
        <v>0.15</v>
      </c>
      <c r="Q18" s="22">
        <f>_xlfn.IFNA(VLOOKUP(Q17,'Codes + Draft Values'!$A$3:$B$214,2,),"")</f>
        <v>0.05</v>
      </c>
      <c r="R18" s="22">
        <f>_xlfn.IFNA(VLOOKUP(R17,'Codes + Draft Values'!$A$3:$B$214,2,),"")</f>
        <v>0.1</v>
      </c>
      <c r="S18" s="22">
        <f>_xlfn.IFNA(VLOOKUP(S17,'Codes + Draft Values'!$A$3:$B$214,2,),"")</f>
        <v>0.2</v>
      </c>
      <c r="T18" s="25" t="str">
        <f>_xlfn.IFNA(VLOOKUP(T17,'Codes + Draft Values'!$A$3:$B$214,2,),"")</f>
        <v/>
      </c>
      <c r="U18" s="100">
        <f>SUM(D18:T18)</f>
        <v>1.7750000000000001</v>
      </c>
    </row>
    <row r="19" spans="1:21" ht="14" x14ac:dyDescent="0.2">
      <c r="A19" s="10" t="s">
        <v>177</v>
      </c>
      <c r="B19" s="40" t="s">
        <v>15</v>
      </c>
      <c r="C19" s="62"/>
      <c r="D19" s="61"/>
      <c r="E19" s="35"/>
      <c r="F19" s="33"/>
      <c r="G19" s="34"/>
      <c r="H19" s="34"/>
      <c r="I19" s="34"/>
      <c r="J19" s="34"/>
      <c r="K19" s="34"/>
      <c r="L19" s="34"/>
      <c r="M19" s="34"/>
      <c r="N19" s="34"/>
      <c r="O19" s="35"/>
      <c r="P19" s="33"/>
      <c r="Q19" s="34"/>
      <c r="R19" s="34"/>
      <c r="S19" s="34"/>
      <c r="T19" s="38"/>
      <c r="U19" s="29"/>
    </row>
    <row r="20" spans="1:21" ht="14" thickBot="1" x14ac:dyDescent="0.25">
      <c r="A20" s="37"/>
      <c r="B20" s="5" t="s">
        <v>40</v>
      </c>
      <c r="C20" s="63" t="str">
        <f>_xlfn.IFNA(VLOOKUP(C19,'Codes + Draft Values'!$A$3:$B$214,2,),"")</f>
        <v/>
      </c>
      <c r="D20" s="26" t="str">
        <f>_xlfn.IFNA(VLOOKUP(D19,'Codes + Draft Values'!$A$3:$B$214,2,),"")</f>
        <v/>
      </c>
      <c r="E20" s="25" t="str">
        <f>_xlfn.IFNA(VLOOKUP(E19,'Codes + Draft Values'!$A$3:$B$214,2,),"")</f>
        <v/>
      </c>
      <c r="F20" s="26" t="str">
        <f>_xlfn.IFNA(VLOOKUP(F19,'Codes + Draft Values'!$A$3:$B$214,2,),"")</f>
        <v/>
      </c>
      <c r="G20" s="22" t="str">
        <f>_xlfn.IFNA(VLOOKUP(G19,'Codes + Draft Values'!$A$3:$B$214,2,),"")</f>
        <v/>
      </c>
      <c r="H20" s="22" t="str">
        <f>_xlfn.IFNA(VLOOKUP(H19,'Codes + Draft Values'!$A$3:$B$214,2,),"")</f>
        <v/>
      </c>
      <c r="I20" s="22" t="str">
        <f>_xlfn.IFNA(VLOOKUP(I19,'Codes + Draft Values'!$A$3:$B$214,2,),"")</f>
        <v/>
      </c>
      <c r="J20" s="22" t="str">
        <f>_xlfn.IFNA(VLOOKUP(J19,'Codes + Draft Values'!$A$3:$B$214,2,),"")</f>
        <v/>
      </c>
      <c r="K20" s="22" t="str">
        <f>_xlfn.IFNA(VLOOKUP(K19,'Codes + Draft Values'!$A$3:$B$214,2,),"")</f>
        <v/>
      </c>
      <c r="L20" s="22" t="str">
        <f>_xlfn.IFNA(VLOOKUP(L19,'Codes + Draft Values'!$A$3:$B$214,2,),"")</f>
        <v/>
      </c>
      <c r="M20" s="22" t="str">
        <f>_xlfn.IFNA(VLOOKUP(M19,'Codes + Draft Values'!$A$3:$B$214,2,),"")</f>
        <v/>
      </c>
      <c r="N20" s="22" t="str">
        <f>_xlfn.IFNA(VLOOKUP(N19,'Codes + Draft Values'!$A$3:$B$214,2,),"")</f>
        <v/>
      </c>
      <c r="O20" s="27" t="str">
        <f>_xlfn.IFNA(VLOOKUP(O19,'Codes + Draft Values'!$A$3:$B$214,2,),"")</f>
        <v/>
      </c>
      <c r="P20" s="24" t="str">
        <f>_xlfn.IFNA(VLOOKUP(P19,'Codes + Draft Values'!$A$3:$B$214,2,),"")</f>
        <v/>
      </c>
      <c r="Q20" s="22" t="str">
        <f>_xlfn.IFNA(VLOOKUP(Q19,'Codes + Draft Values'!$A$3:$B$214,2,),"")</f>
        <v/>
      </c>
      <c r="R20" s="22" t="str">
        <f>_xlfn.IFNA(VLOOKUP(R19,'Codes + Draft Values'!$A$3:$B$214,2,),"")</f>
        <v/>
      </c>
      <c r="S20" s="22" t="str">
        <f>_xlfn.IFNA(VLOOKUP(S19,'Codes + Draft Values'!$A$3:$B$214,2,),"")</f>
        <v/>
      </c>
      <c r="T20" s="25" t="str">
        <f>_xlfn.IFNA(VLOOKUP(T19,'Codes + Draft Values'!$A$3:$B$214,2,),"")</f>
        <v/>
      </c>
      <c r="U20" s="100">
        <f>SUM(D20:T20)</f>
        <v>0</v>
      </c>
    </row>
    <row r="21" spans="1:21" ht="14" x14ac:dyDescent="0.2">
      <c r="A21" s="10" t="s">
        <v>178</v>
      </c>
      <c r="B21" s="40" t="s">
        <v>17</v>
      </c>
      <c r="C21" s="62">
        <v>3</v>
      </c>
      <c r="D21" s="66" t="s">
        <v>162</v>
      </c>
      <c r="E21" s="35"/>
      <c r="F21" s="33" t="s">
        <v>321</v>
      </c>
      <c r="G21" s="34" t="s">
        <v>71</v>
      </c>
      <c r="H21" s="34" t="s">
        <v>322</v>
      </c>
      <c r="I21" s="34" t="s">
        <v>323</v>
      </c>
      <c r="J21" s="34" t="s">
        <v>324</v>
      </c>
      <c r="K21" s="34"/>
      <c r="L21" s="34"/>
      <c r="M21" s="34"/>
      <c r="N21" s="34"/>
      <c r="O21" s="35"/>
      <c r="P21" s="33"/>
      <c r="Q21" s="34"/>
      <c r="R21" s="34"/>
      <c r="S21" s="34"/>
      <c r="T21" s="38"/>
      <c r="U21" s="29"/>
    </row>
    <row r="22" spans="1:21" ht="14" thickBot="1" x14ac:dyDescent="0.25">
      <c r="A22" s="37"/>
      <c r="B22" s="5" t="s">
        <v>40</v>
      </c>
      <c r="C22" s="63" t="str">
        <f>_xlfn.IFNA(VLOOKUP(C21,'Codes + Draft Values'!$A$3:$B$214,2,),"")</f>
        <v/>
      </c>
      <c r="D22" s="26" t="str">
        <f>_xlfn.IFNA(VLOOKUP(D21,'Codes + Draft Values'!$A$3:$B$214,2,),"")</f>
        <v/>
      </c>
      <c r="E22" s="25" t="str">
        <f>_xlfn.IFNA(VLOOKUP(E21,'Codes + Draft Values'!$A$3:$B$214,2,),"")</f>
        <v/>
      </c>
      <c r="F22" s="102"/>
      <c r="G22" s="22">
        <v>1.05</v>
      </c>
      <c r="H22" s="22">
        <v>0.1</v>
      </c>
      <c r="I22" s="22">
        <v>0.25</v>
      </c>
      <c r="J22" s="22">
        <v>0.3</v>
      </c>
      <c r="K22" s="22" t="str">
        <f>_xlfn.IFNA(VLOOKUP(K21,'Codes + Draft Values'!$A$3:$B$214,2,),"")</f>
        <v/>
      </c>
      <c r="L22" s="22" t="str">
        <f>_xlfn.IFNA(VLOOKUP(L21,'Codes + Draft Values'!$A$3:$B$214,2,),"")</f>
        <v/>
      </c>
      <c r="M22" s="22" t="str">
        <f>_xlfn.IFNA(VLOOKUP(M21,'Codes + Draft Values'!$A$3:$B$214,2,),"")</f>
        <v/>
      </c>
      <c r="N22" s="22" t="str">
        <f>_xlfn.IFNA(VLOOKUP(N21,'Codes + Draft Values'!$A$3:$B$214,2,),"")</f>
        <v/>
      </c>
      <c r="O22" s="27" t="str">
        <f>_xlfn.IFNA(VLOOKUP(O21,'Codes + Draft Values'!$A$3:$B$214,2,),"")</f>
        <v/>
      </c>
      <c r="P22" s="24" t="str">
        <f>_xlfn.IFNA(VLOOKUP(P21,'Codes + Draft Values'!$A$3:$B$214,2,),"")</f>
        <v/>
      </c>
      <c r="Q22" s="22" t="str">
        <f>_xlfn.IFNA(VLOOKUP(Q21,'Codes + Draft Values'!$A$3:$B$214,2,),"")</f>
        <v/>
      </c>
      <c r="R22" s="22" t="str">
        <f>_xlfn.IFNA(VLOOKUP(R21,'Codes + Draft Values'!$A$3:$B$214,2,),"")</f>
        <v/>
      </c>
      <c r="S22" s="22" t="str">
        <f>_xlfn.IFNA(VLOOKUP(S21,'Codes + Draft Values'!$A$3:$B$214,2,),"")</f>
        <v/>
      </c>
      <c r="T22" s="25" t="str">
        <f>_xlfn.IFNA(VLOOKUP(T21,'Codes + Draft Values'!$A$3:$B$214,2,),"")</f>
        <v/>
      </c>
      <c r="U22" s="100">
        <f>SUM(D22:T22)</f>
        <v>1.7000000000000002</v>
      </c>
    </row>
    <row r="23" spans="1:21" ht="14" x14ac:dyDescent="0.2">
      <c r="A23" s="10" t="s">
        <v>179</v>
      </c>
      <c r="B23" s="40" t="s">
        <v>15</v>
      </c>
      <c r="C23" s="62"/>
      <c r="D23" s="61"/>
      <c r="E23" s="35"/>
      <c r="F23" s="33"/>
      <c r="G23" s="34"/>
      <c r="H23" s="34"/>
      <c r="I23" s="34"/>
      <c r="J23" s="34"/>
      <c r="K23" s="34"/>
      <c r="L23" s="34"/>
      <c r="M23" s="34"/>
      <c r="N23" s="34"/>
      <c r="O23" s="35"/>
      <c r="P23" s="33"/>
      <c r="Q23" s="34"/>
      <c r="R23" s="34"/>
      <c r="S23" s="34"/>
      <c r="T23" s="38"/>
      <c r="U23" s="29"/>
    </row>
    <row r="24" spans="1:21" ht="14" thickBot="1" x14ac:dyDescent="0.25">
      <c r="A24" s="37"/>
      <c r="B24" s="5" t="s">
        <v>40</v>
      </c>
      <c r="C24" s="63" t="str">
        <f>_xlfn.IFNA(VLOOKUP(C23,'Codes + Draft Values'!$A$3:$B$214,2,),"")</f>
        <v/>
      </c>
      <c r="D24" s="26" t="str">
        <f>_xlfn.IFNA(VLOOKUP(D23,'Codes + Draft Values'!$A$3:$B$214,2,),"")</f>
        <v/>
      </c>
      <c r="E24" s="25" t="str">
        <f>_xlfn.IFNA(VLOOKUP(E23,'Codes + Draft Values'!$A$3:$B$214,2,),"")</f>
        <v/>
      </c>
      <c r="F24" s="26" t="str">
        <f>_xlfn.IFNA(VLOOKUP(F23,'Codes + Draft Values'!$A$3:$B$214,2,),"")</f>
        <v/>
      </c>
      <c r="G24" s="22" t="str">
        <f>_xlfn.IFNA(VLOOKUP(G23,'Codes + Draft Values'!$A$3:$B$214,2,),"")</f>
        <v/>
      </c>
      <c r="H24" s="22" t="str">
        <f>_xlfn.IFNA(VLOOKUP(H23,'Codes + Draft Values'!$A$3:$B$214,2,),"")</f>
        <v/>
      </c>
      <c r="I24" s="22" t="str">
        <f>_xlfn.IFNA(VLOOKUP(I23,'Codes + Draft Values'!$A$3:$B$214,2,),"")</f>
        <v/>
      </c>
      <c r="J24" s="22" t="str">
        <f>_xlfn.IFNA(VLOOKUP(J23,'Codes + Draft Values'!$A$3:$B$214,2,),"")</f>
        <v/>
      </c>
      <c r="K24" s="22" t="str">
        <f>_xlfn.IFNA(VLOOKUP(K23,'Codes + Draft Values'!$A$3:$B$214,2,),"")</f>
        <v/>
      </c>
      <c r="L24" s="22" t="str">
        <f>_xlfn.IFNA(VLOOKUP(L23,'Codes + Draft Values'!$A$3:$B$214,2,),"")</f>
        <v/>
      </c>
      <c r="M24" s="22" t="str">
        <f>_xlfn.IFNA(VLOOKUP(M23,'Codes + Draft Values'!$A$3:$B$214,2,),"")</f>
        <v/>
      </c>
      <c r="N24" s="22" t="str">
        <f>_xlfn.IFNA(VLOOKUP(N23,'Codes + Draft Values'!$A$3:$B$214,2,),"")</f>
        <v/>
      </c>
      <c r="O24" s="27" t="str">
        <f>_xlfn.IFNA(VLOOKUP(O23,'Codes + Draft Values'!$A$3:$B$214,2,),"")</f>
        <v/>
      </c>
      <c r="P24" s="24" t="str">
        <f>_xlfn.IFNA(VLOOKUP(P23,'Codes + Draft Values'!$A$3:$B$214,2,),"")</f>
        <v/>
      </c>
      <c r="Q24" s="22" t="str">
        <f>_xlfn.IFNA(VLOOKUP(Q23,'Codes + Draft Values'!$A$3:$B$214,2,),"")</f>
        <v/>
      </c>
      <c r="R24" s="22" t="str">
        <f>_xlfn.IFNA(VLOOKUP(R23,'Codes + Draft Values'!$A$3:$B$214,2,),"")</f>
        <v/>
      </c>
      <c r="S24" s="22" t="str">
        <f>_xlfn.IFNA(VLOOKUP(S23,'Codes + Draft Values'!$A$3:$B$214,2,),"")</f>
        <v/>
      </c>
      <c r="T24" s="25" t="str">
        <f>_xlfn.IFNA(VLOOKUP(T23,'Codes + Draft Values'!$A$3:$B$214,2,),"")</f>
        <v/>
      </c>
      <c r="U24" s="100">
        <f>SUM(D24:T24)</f>
        <v>0</v>
      </c>
    </row>
    <row r="25" spans="1:21" ht="14" x14ac:dyDescent="0.2">
      <c r="A25" s="10" t="s">
        <v>180</v>
      </c>
      <c r="B25" s="40" t="s">
        <v>16</v>
      </c>
      <c r="C25" s="62">
        <v>4</v>
      </c>
      <c r="D25" s="61" t="s">
        <v>31</v>
      </c>
      <c r="E25" s="35" t="s">
        <v>45</v>
      </c>
      <c r="F25" s="33" t="s">
        <v>230</v>
      </c>
      <c r="G25" s="34" t="s">
        <v>91</v>
      </c>
      <c r="H25" s="34" t="s">
        <v>84</v>
      </c>
      <c r="I25" s="34" t="s">
        <v>99</v>
      </c>
      <c r="J25" s="34"/>
      <c r="K25" s="34"/>
      <c r="L25" s="34"/>
      <c r="M25" s="34"/>
      <c r="N25" s="34"/>
      <c r="O25" s="35"/>
      <c r="P25" s="33"/>
      <c r="Q25" s="34"/>
      <c r="R25" s="34"/>
      <c r="S25" s="34"/>
      <c r="T25" s="38"/>
      <c r="U25" s="29"/>
    </row>
    <row r="26" spans="1:21" ht="14" thickBot="1" x14ac:dyDescent="0.25">
      <c r="A26" s="37"/>
      <c r="B26" s="5" t="s">
        <v>40</v>
      </c>
      <c r="C26" s="63" t="str">
        <f>_xlfn.IFNA(VLOOKUP(C25,'Codes + Draft Values'!$A$3:$B$214,2,),"")</f>
        <v/>
      </c>
      <c r="D26" s="26">
        <f>_xlfn.IFNA(VLOOKUP(D25,'Codes + Draft Values'!$A$3:$B$214,2,),"")</f>
        <v>0.1</v>
      </c>
      <c r="E26" s="25">
        <f>_xlfn.IFNA(VLOOKUP(E25,'Codes + Draft Values'!$A$3:$B$214,2,),"")</f>
        <v>0.1</v>
      </c>
      <c r="F26" s="102">
        <f>_xlfn.IFNA(VLOOKUP(F25,'Codes + Draft Values'!$A$3:$B$214,2,),"")</f>
        <v>1.4999999999999999E-2</v>
      </c>
      <c r="G26" s="98">
        <f>_xlfn.IFNA(VLOOKUP(G25,'Codes + Draft Values'!$A$3:$B$214,2,),"")</f>
        <v>0.05</v>
      </c>
      <c r="H26" s="98">
        <f>_xlfn.IFNA(VLOOKUP(H25,'Codes + Draft Values'!$A$3:$B$214,2,),"")</f>
        <v>0.35</v>
      </c>
      <c r="I26" s="98">
        <f>_xlfn.IFNA(VLOOKUP(I25,'Codes + Draft Values'!$A$3:$B$214,2,),"")</f>
        <v>0.45</v>
      </c>
      <c r="J26" s="22" t="str">
        <f>_xlfn.IFNA(VLOOKUP(J25,'Codes + Draft Values'!$A$3:$B$214,2,),"")</f>
        <v/>
      </c>
      <c r="K26" s="22" t="str">
        <f>_xlfn.IFNA(VLOOKUP(K25,'Codes + Draft Values'!$A$3:$B$214,2,),"")</f>
        <v/>
      </c>
      <c r="L26" s="22" t="str">
        <f>_xlfn.IFNA(VLOOKUP(L25,'Codes + Draft Values'!$A$3:$B$214,2,),"")</f>
        <v/>
      </c>
      <c r="M26" s="22" t="str">
        <f>_xlfn.IFNA(VLOOKUP(M25,'Codes + Draft Values'!$A$3:$B$214,2,),"")</f>
        <v/>
      </c>
      <c r="N26" s="22" t="str">
        <f>_xlfn.IFNA(VLOOKUP(N25,'Codes + Draft Values'!$A$3:$B$214,2,),"")</f>
        <v/>
      </c>
      <c r="O26" s="27" t="str">
        <f>_xlfn.IFNA(VLOOKUP(O25,'Codes + Draft Values'!$A$3:$B$214,2,),"")</f>
        <v/>
      </c>
      <c r="P26" s="24" t="str">
        <f>_xlfn.IFNA(VLOOKUP(P25,'Codes + Draft Values'!$A$3:$B$214,2,),"")</f>
        <v/>
      </c>
      <c r="Q26" s="22" t="str">
        <f>_xlfn.IFNA(VLOOKUP(Q25,'Codes + Draft Values'!$A$3:$B$214,2,),"")</f>
        <v/>
      </c>
      <c r="R26" s="22" t="str">
        <f>_xlfn.IFNA(VLOOKUP(R25,'Codes + Draft Values'!$A$3:$B$214,2,),"")</f>
        <v/>
      </c>
      <c r="S26" s="22" t="str">
        <f>_xlfn.IFNA(VLOOKUP(S25,'Codes + Draft Values'!$A$3:$B$214,2,),"")</f>
        <v/>
      </c>
      <c r="T26" s="25" t="str">
        <f>_xlfn.IFNA(VLOOKUP(T25,'Codes + Draft Values'!$A$3:$B$214,2,),"")</f>
        <v/>
      </c>
      <c r="U26" s="100">
        <f>SUM(D26:T26)</f>
        <v>1.0649999999999999</v>
      </c>
    </row>
    <row r="27" spans="1:21" ht="14" x14ac:dyDescent="0.2">
      <c r="A27" s="10" t="s">
        <v>174</v>
      </c>
      <c r="B27" s="40" t="s">
        <v>12</v>
      </c>
      <c r="C27" s="62"/>
      <c r="D27" s="61"/>
      <c r="E27" s="35"/>
      <c r="F27" s="33"/>
      <c r="G27" s="34"/>
      <c r="H27" s="34"/>
      <c r="I27" s="34"/>
      <c r="J27" s="34"/>
      <c r="K27" s="34"/>
      <c r="L27" s="34"/>
      <c r="M27" s="34"/>
      <c r="N27" s="34"/>
      <c r="O27" s="35"/>
      <c r="P27" s="33"/>
      <c r="Q27" s="34"/>
      <c r="R27" s="34"/>
      <c r="S27" s="34"/>
      <c r="T27" s="38"/>
      <c r="U27" s="29"/>
    </row>
    <row r="28" spans="1:21" ht="14" thickBot="1" x14ac:dyDescent="0.25">
      <c r="A28" s="37"/>
      <c r="B28" s="5" t="s">
        <v>40</v>
      </c>
      <c r="C28" s="63" t="str">
        <f>_xlfn.IFNA(VLOOKUP(C27,'Codes + Draft Values'!$A$3:$B$214,2,),"")</f>
        <v/>
      </c>
      <c r="D28" s="26" t="str">
        <f>_xlfn.IFNA(VLOOKUP(D27,'Codes + Draft Values'!$A$3:$B$214,2,),"")</f>
        <v/>
      </c>
      <c r="E28" s="25" t="str">
        <f>_xlfn.IFNA(VLOOKUP(E27,'Codes + Draft Values'!$A$3:$B$214,2,),"")</f>
        <v/>
      </c>
      <c r="F28" s="26" t="str">
        <f>_xlfn.IFNA(VLOOKUP(F27,'Codes + Draft Values'!$A$3:$B$214,2,),"")</f>
        <v/>
      </c>
      <c r="G28" s="22" t="str">
        <f>_xlfn.IFNA(VLOOKUP(G27,'Codes + Draft Values'!$A$3:$B$214,2,),"")</f>
        <v/>
      </c>
      <c r="H28" s="22" t="str">
        <f>_xlfn.IFNA(VLOOKUP(H27,'Codes + Draft Values'!$A$3:$B$214,2,),"")</f>
        <v/>
      </c>
      <c r="I28" s="22" t="str">
        <f>_xlfn.IFNA(VLOOKUP(I27,'Codes + Draft Values'!$A$3:$B$214,2,),"")</f>
        <v/>
      </c>
      <c r="J28" s="22" t="str">
        <f>_xlfn.IFNA(VLOOKUP(J27,'Codes + Draft Values'!$A$3:$B$214,2,),"")</f>
        <v/>
      </c>
      <c r="K28" s="22" t="str">
        <f>_xlfn.IFNA(VLOOKUP(K27,'Codes + Draft Values'!$A$3:$B$214,2,),"")</f>
        <v/>
      </c>
      <c r="L28" s="22" t="str">
        <f>_xlfn.IFNA(VLOOKUP(L27,'Codes + Draft Values'!$A$3:$B$214,2,),"")</f>
        <v/>
      </c>
      <c r="M28" s="22" t="str">
        <f>_xlfn.IFNA(VLOOKUP(M27,'Codes + Draft Values'!$A$3:$B$214,2,),"")</f>
        <v/>
      </c>
      <c r="N28" s="22" t="str">
        <f>_xlfn.IFNA(VLOOKUP(N27,'Codes + Draft Values'!$A$3:$B$214,2,),"")</f>
        <v/>
      </c>
      <c r="O28" s="27" t="str">
        <f>_xlfn.IFNA(VLOOKUP(O27,'Codes + Draft Values'!$A$3:$B$214,2,),"")</f>
        <v/>
      </c>
      <c r="P28" s="24" t="str">
        <f>_xlfn.IFNA(VLOOKUP(P27,'Codes + Draft Values'!$A$3:$B$214,2,),"")</f>
        <v/>
      </c>
      <c r="Q28" s="22" t="str">
        <f>_xlfn.IFNA(VLOOKUP(Q27,'Codes + Draft Values'!$A$3:$B$214,2,),"")</f>
        <v/>
      </c>
      <c r="R28" s="22" t="str">
        <f>_xlfn.IFNA(VLOOKUP(R27,'Codes + Draft Values'!$A$3:$B$214,2,),"")</f>
        <v/>
      </c>
      <c r="S28" s="22" t="str">
        <f>_xlfn.IFNA(VLOOKUP(S27,'Codes + Draft Values'!$A$3:$B$214,2,),"")</f>
        <v/>
      </c>
      <c r="T28" s="25" t="str">
        <f>_xlfn.IFNA(VLOOKUP(T27,'Codes + Draft Values'!$A$3:$B$214,2,),"")</f>
        <v/>
      </c>
      <c r="U28" s="100">
        <f>SUM(D28:T28)</f>
        <v>0</v>
      </c>
    </row>
    <row r="29" spans="1:21" ht="14" x14ac:dyDescent="0.2">
      <c r="A29" s="10"/>
      <c r="B29" s="40" t="s">
        <v>12</v>
      </c>
      <c r="C29" s="62"/>
      <c r="D29" s="61"/>
      <c r="E29" s="35"/>
      <c r="F29" s="33"/>
      <c r="G29" s="34"/>
      <c r="H29" s="34"/>
      <c r="I29" s="34"/>
      <c r="J29" s="34"/>
      <c r="K29" s="34"/>
      <c r="L29" s="34"/>
      <c r="M29" s="34"/>
      <c r="N29" s="34"/>
      <c r="O29" s="35"/>
      <c r="P29" s="33"/>
      <c r="Q29" s="34"/>
      <c r="R29" s="34"/>
      <c r="S29" s="34"/>
      <c r="T29" s="38"/>
      <c r="U29" s="29"/>
    </row>
    <row r="30" spans="1:21" ht="14" thickBot="1" x14ac:dyDescent="0.25">
      <c r="A30" s="37"/>
      <c r="B30" s="5" t="s">
        <v>40</v>
      </c>
      <c r="C30" s="63" t="str">
        <f>_xlfn.IFNA(VLOOKUP(C29,'Codes + Draft Values'!$A$3:$B$214,2,),"")</f>
        <v/>
      </c>
      <c r="D30" s="26" t="str">
        <f>_xlfn.IFNA(VLOOKUP(D29,'Codes + Draft Values'!$A$3:$B$214,2,),"")</f>
        <v/>
      </c>
      <c r="E30" s="25" t="str">
        <f>_xlfn.IFNA(VLOOKUP(E29,'Codes + Draft Values'!$A$3:$B$214,2,),"")</f>
        <v/>
      </c>
      <c r="F30" s="26" t="str">
        <f>_xlfn.IFNA(VLOOKUP(F29,'Codes + Draft Values'!$A$3:$B$214,2,),"")</f>
        <v/>
      </c>
      <c r="G30" s="22" t="str">
        <f>_xlfn.IFNA(VLOOKUP(G29,'Codes + Draft Values'!$A$3:$B$214,2,),"")</f>
        <v/>
      </c>
      <c r="H30" s="22" t="str">
        <f>_xlfn.IFNA(VLOOKUP(H29,'Codes + Draft Values'!$A$3:$B$214,2,),"")</f>
        <v/>
      </c>
      <c r="I30" s="22" t="str">
        <f>_xlfn.IFNA(VLOOKUP(I29,'Codes + Draft Values'!$A$3:$B$214,2,),"")</f>
        <v/>
      </c>
      <c r="J30" s="22" t="str">
        <f>_xlfn.IFNA(VLOOKUP(J29,'Codes + Draft Values'!$A$3:$B$214,2,),"")</f>
        <v/>
      </c>
      <c r="K30" s="22" t="str">
        <f>_xlfn.IFNA(VLOOKUP(K29,'Codes + Draft Values'!$A$3:$B$214,2,),"")</f>
        <v/>
      </c>
      <c r="L30" s="22" t="str">
        <f>_xlfn.IFNA(VLOOKUP(L29,'Codes + Draft Values'!$A$3:$B$214,2,),"")</f>
        <v/>
      </c>
      <c r="M30" s="22" t="str">
        <f>_xlfn.IFNA(VLOOKUP(M29,'Codes + Draft Values'!$A$3:$B$214,2,),"")</f>
        <v/>
      </c>
      <c r="N30" s="22" t="str">
        <f>_xlfn.IFNA(VLOOKUP(N29,'Codes + Draft Values'!$A$3:$B$214,2,),"")</f>
        <v/>
      </c>
      <c r="O30" s="27" t="str">
        <f>_xlfn.IFNA(VLOOKUP(O29,'Codes + Draft Values'!$A$3:$B$214,2,),"")</f>
        <v/>
      </c>
      <c r="P30" s="24" t="str">
        <f>_xlfn.IFNA(VLOOKUP(P29,'Codes + Draft Values'!$A$3:$B$214,2,),"")</f>
        <v/>
      </c>
      <c r="Q30" s="22" t="str">
        <f>_xlfn.IFNA(VLOOKUP(Q29,'Codes + Draft Values'!$A$3:$B$214,2,),"")</f>
        <v/>
      </c>
      <c r="R30" s="22" t="str">
        <f>_xlfn.IFNA(VLOOKUP(R29,'Codes + Draft Values'!$A$3:$B$214,2,),"")</f>
        <v/>
      </c>
      <c r="S30" s="22" t="str">
        <f>_xlfn.IFNA(VLOOKUP(S29,'Codes + Draft Values'!$A$3:$B$214,2,),"")</f>
        <v/>
      </c>
      <c r="T30" s="25" t="str">
        <f>_xlfn.IFNA(VLOOKUP(T29,'Codes + Draft Values'!$A$3:$B$214,2,),"")</f>
        <v/>
      </c>
      <c r="U30" s="100">
        <f>SUM(D30:T30)</f>
        <v>0</v>
      </c>
    </row>
    <row r="31" spans="1:21" ht="14" x14ac:dyDescent="0.2">
      <c r="A31" s="10"/>
      <c r="B31" s="40" t="s">
        <v>12</v>
      </c>
      <c r="C31" s="62"/>
      <c r="D31" s="61"/>
      <c r="E31" s="35"/>
      <c r="F31" s="33"/>
      <c r="G31" s="34"/>
      <c r="H31" s="34"/>
      <c r="I31" s="34"/>
      <c r="J31" s="34"/>
      <c r="K31" s="34"/>
      <c r="L31" s="34"/>
      <c r="M31" s="34"/>
      <c r="N31" s="34"/>
      <c r="O31" s="35"/>
      <c r="P31" s="33"/>
      <c r="Q31" s="34"/>
      <c r="R31" s="34"/>
      <c r="S31" s="34"/>
      <c r="T31" s="38"/>
      <c r="U31" s="29"/>
    </row>
    <row r="32" spans="1:21" ht="14" thickBot="1" x14ac:dyDescent="0.25">
      <c r="A32" s="37"/>
      <c r="B32" s="5" t="s">
        <v>40</v>
      </c>
      <c r="C32" s="63" t="str">
        <f>_xlfn.IFNA(VLOOKUP(C31,'Codes + Draft Values'!$A$3:$B$214,2,),"")</f>
        <v/>
      </c>
      <c r="D32" s="26" t="str">
        <f>_xlfn.IFNA(VLOOKUP(D31,'Codes + Draft Values'!$A$3:$B$214,2,),"")</f>
        <v/>
      </c>
      <c r="E32" s="25" t="str">
        <f>_xlfn.IFNA(VLOOKUP(E31,'Codes + Draft Values'!$A$3:$B$214,2,),"")</f>
        <v/>
      </c>
      <c r="F32" s="26" t="str">
        <f>_xlfn.IFNA(VLOOKUP(F31,'Codes + Draft Values'!$A$3:$B$214,2,),"")</f>
        <v/>
      </c>
      <c r="G32" s="22" t="str">
        <f>_xlfn.IFNA(VLOOKUP(G31,'Codes + Draft Values'!$A$3:$B$214,2,),"")</f>
        <v/>
      </c>
      <c r="H32" s="22" t="str">
        <f>_xlfn.IFNA(VLOOKUP(H31,'Codes + Draft Values'!$A$3:$B$214,2,),"")</f>
        <v/>
      </c>
      <c r="I32" s="22" t="str">
        <f>_xlfn.IFNA(VLOOKUP(I31,'Codes + Draft Values'!$A$3:$B$214,2,),"")</f>
        <v/>
      </c>
      <c r="J32" s="22" t="str">
        <f>_xlfn.IFNA(VLOOKUP(J31,'Codes + Draft Values'!$A$3:$B$214,2,),"")</f>
        <v/>
      </c>
      <c r="K32" s="22" t="str">
        <f>_xlfn.IFNA(VLOOKUP(K31,'Codes + Draft Values'!$A$3:$B$214,2,),"")</f>
        <v/>
      </c>
      <c r="L32" s="22" t="str">
        <f>_xlfn.IFNA(VLOOKUP(L31,'Codes + Draft Values'!$A$3:$B$214,2,),"")</f>
        <v/>
      </c>
      <c r="M32" s="22" t="str">
        <f>_xlfn.IFNA(VLOOKUP(M31,'Codes + Draft Values'!$A$3:$B$214,2,),"")</f>
        <v/>
      </c>
      <c r="N32" s="22" t="str">
        <f>_xlfn.IFNA(VLOOKUP(N31,'Codes + Draft Values'!$A$3:$B$214,2,),"")</f>
        <v/>
      </c>
      <c r="O32" s="27" t="str">
        <f>_xlfn.IFNA(VLOOKUP(O31,'Codes + Draft Values'!$A$3:$B$214,2,),"")</f>
        <v/>
      </c>
      <c r="P32" s="24" t="str">
        <f>_xlfn.IFNA(VLOOKUP(P31,'Codes + Draft Values'!$A$3:$B$214,2,),"")</f>
        <v/>
      </c>
      <c r="Q32" s="22" t="str">
        <f>_xlfn.IFNA(VLOOKUP(Q31,'Codes + Draft Values'!$A$3:$B$214,2,),"")</f>
        <v/>
      </c>
      <c r="R32" s="22" t="str">
        <f>_xlfn.IFNA(VLOOKUP(R31,'Codes + Draft Values'!$A$3:$B$214,2,),"")</f>
        <v/>
      </c>
      <c r="S32" s="22" t="str">
        <f>_xlfn.IFNA(VLOOKUP(S31,'Codes + Draft Values'!$A$3:$B$214,2,),"")</f>
        <v/>
      </c>
      <c r="T32" s="25" t="str">
        <f>_xlfn.IFNA(VLOOKUP(T31,'Codes + Draft Values'!$A$3:$B$214,2,),"")</f>
        <v/>
      </c>
      <c r="U32" s="100">
        <f>SUM(D32:T32)</f>
        <v>0</v>
      </c>
    </row>
    <row r="33" spans="1:21" ht="14" x14ac:dyDescent="0.2">
      <c r="A33" s="10"/>
      <c r="B33" s="40" t="s">
        <v>12</v>
      </c>
      <c r="C33" s="62"/>
      <c r="D33" s="61"/>
      <c r="E33" s="35"/>
      <c r="F33" s="33"/>
      <c r="G33" s="34"/>
      <c r="H33" s="34"/>
      <c r="I33" s="34"/>
      <c r="J33" s="34"/>
      <c r="K33" s="34"/>
      <c r="L33" s="34"/>
      <c r="M33" s="34"/>
      <c r="N33" s="34"/>
      <c r="O33" s="35"/>
      <c r="P33" s="33"/>
      <c r="Q33" s="34"/>
      <c r="R33" s="34"/>
      <c r="S33" s="34"/>
      <c r="T33" s="38"/>
      <c r="U33" s="29"/>
    </row>
    <row r="34" spans="1:21" ht="14" thickBot="1" x14ac:dyDescent="0.25">
      <c r="A34" s="37"/>
      <c r="B34" s="5" t="s">
        <v>40</v>
      </c>
      <c r="C34" s="63" t="str">
        <f>_xlfn.IFNA(VLOOKUP(C33,'Codes + Draft Values'!$A$3:$B$214,2,),"")</f>
        <v/>
      </c>
      <c r="D34" s="26" t="str">
        <f>_xlfn.IFNA(VLOOKUP(D33,'Codes + Draft Values'!$A$3:$B$214,2,),"")</f>
        <v/>
      </c>
      <c r="E34" s="25" t="str">
        <f>_xlfn.IFNA(VLOOKUP(E33,'Codes + Draft Values'!$A$3:$B$214,2,),"")</f>
        <v/>
      </c>
      <c r="F34" s="26" t="str">
        <f>_xlfn.IFNA(VLOOKUP(F33,'Codes + Draft Values'!$A$3:$B$214,2,),"")</f>
        <v/>
      </c>
      <c r="G34" s="22" t="str">
        <f>_xlfn.IFNA(VLOOKUP(G33,'Codes + Draft Values'!$A$3:$B$214,2,),"")</f>
        <v/>
      </c>
      <c r="H34" s="22" t="str">
        <f>_xlfn.IFNA(VLOOKUP(H33,'Codes + Draft Values'!$A$3:$B$214,2,),"")</f>
        <v/>
      </c>
      <c r="I34" s="22" t="str">
        <f>_xlfn.IFNA(VLOOKUP(I33,'Codes + Draft Values'!$A$3:$B$214,2,),"")</f>
        <v/>
      </c>
      <c r="J34" s="22" t="str">
        <f>_xlfn.IFNA(VLOOKUP(J33,'Codes + Draft Values'!$A$3:$B$214,2,),"")</f>
        <v/>
      </c>
      <c r="K34" s="22" t="str">
        <f>_xlfn.IFNA(VLOOKUP(K33,'Codes + Draft Values'!$A$3:$B$214,2,),"")</f>
        <v/>
      </c>
      <c r="L34" s="22" t="str">
        <f>_xlfn.IFNA(VLOOKUP(L33,'Codes + Draft Values'!$A$3:$B$214,2,),"")</f>
        <v/>
      </c>
      <c r="M34" s="22" t="str">
        <f>_xlfn.IFNA(VLOOKUP(M33,'Codes + Draft Values'!$A$3:$B$214,2,),"")</f>
        <v/>
      </c>
      <c r="N34" s="22" t="str">
        <f>_xlfn.IFNA(VLOOKUP(N33,'Codes + Draft Values'!$A$3:$B$214,2,),"")</f>
        <v/>
      </c>
      <c r="O34" s="27" t="str">
        <f>_xlfn.IFNA(VLOOKUP(O33,'Codes + Draft Values'!$A$3:$B$214,2,),"")</f>
        <v/>
      </c>
      <c r="P34" s="24" t="str">
        <f>_xlfn.IFNA(VLOOKUP(P33,'Codes + Draft Values'!$A$3:$B$214,2,),"")</f>
        <v/>
      </c>
      <c r="Q34" s="22" t="str">
        <f>_xlfn.IFNA(VLOOKUP(Q33,'Codes + Draft Values'!$A$3:$B$214,2,),"")</f>
        <v/>
      </c>
      <c r="R34" s="22" t="str">
        <f>_xlfn.IFNA(VLOOKUP(R33,'Codes + Draft Values'!$A$3:$B$214,2,),"")</f>
        <v/>
      </c>
      <c r="S34" s="22" t="str">
        <f>_xlfn.IFNA(VLOOKUP(S33,'Codes + Draft Values'!$A$3:$B$214,2,),"")</f>
        <v/>
      </c>
      <c r="T34" s="25" t="str">
        <f>_xlfn.IFNA(VLOOKUP(T33,'Codes + Draft Values'!$A$3:$B$214,2,),"")</f>
        <v/>
      </c>
      <c r="U34" s="100">
        <f>SUM(D34:T34)</f>
        <v>0</v>
      </c>
    </row>
    <row r="35" spans="1:21" ht="14" x14ac:dyDescent="0.2">
      <c r="A35" s="10"/>
      <c r="B35" s="40" t="s">
        <v>12</v>
      </c>
      <c r="C35" s="62"/>
      <c r="D35" s="61"/>
      <c r="E35" s="35"/>
      <c r="F35" s="33"/>
      <c r="G35" s="34"/>
      <c r="H35" s="34"/>
      <c r="I35" s="34"/>
      <c r="J35" s="34"/>
      <c r="K35" s="34"/>
      <c r="L35" s="34"/>
      <c r="M35" s="34"/>
      <c r="N35" s="34"/>
      <c r="O35" s="35"/>
      <c r="P35" s="33"/>
      <c r="Q35" s="34"/>
      <c r="R35" s="34"/>
      <c r="S35" s="34"/>
      <c r="T35" s="38"/>
      <c r="U35" s="29"/>
    </row>
    <row r="36" spans="1:21" ht="14" thickBot="1" x14ac:dyDescent="0.25">
      <c r="A36" s="37"/>
      <c r="B36" s="5" t="s">
        <v>40</v>
      </c>
      <c r="C36" s="63" t="str">
        <f>_xlfn.IFNA(VLOOKUP(C35,'Codes + Draft Values'!$A$3:$B$214,2,),"")</f>
        <v/>
      </c>
      <c r="D36" s="26" t="str">
        <f>_xlfn.IFNA(VLOOKUP(D35,'Codes + Draft Values'!$A$3:$B$214,2,),"")</f>
        <v/>
      </c>
      <c r="E36" s="25" t="str">
        <f>_xlfn.IFNA(VLOOKUP(E35,'Codes + Draft Values'!$A$3:$B$214,2,),"")</f>
        <v/>
      </c>
      <c r="F36" s="26" t="str">
        <f>_xlfn.IFNA(VLOOKUP(F35,'Codes + Draft Values'!$A$3:$B$214,2,),"")</f>
        <v/>
      </c>
      <c r="G36" s="22" t="str">
        <f>_xlfn.IFNA(VLOOKUP(G35,'Codes + Draft Values'!$A$3:$B$214,2,),"")</f>
        <v/>
      </c>
      <c r="H36" s="22" t="str">
        <f>_xlfn.IFNA(VLOOKUP(H35,'Codes + Draft Values'!$A$3:$B$214,2,),"")</f>
        <v/>
      </c>
      <c r="I36" s="22" t="str">
        <f>_xlfn.IFNA(VLOOKUP(I35,'Codes + Draft Values'!$A$3:$B$214,2,),"")</f>
        <v/>
      </c>
      <c r="J36" s="22" t="str">
        <f>_xlfn.IFNA(VLOOKUP(J35,'Codes + Draft Values'!$A$3:$B$214,2,),"")</f>
        <v/>
      </c>
      <c r="K36" s="22" t="str">
        <f>_xlfn.IFNA(VLOOKUP(K35,'Codes + Draft Values'!$A$3:$B$214,2,),"")</f>
        <v/>
      </c>
      <c r="L36" s="22" t="str">
        <f>_xlfn.IFNA(VLOOKUP(L35,'Codes + Draft Values'!$A$3:$B$214,2,),"")</f>
        <v/>
      </c>
      <c r="M36" s="22" t="str">
        <f>_xlfn.IFNA(VLOOKUP(M35,'Codes + Draft Values'!$A$3:$B$214,2,),"")</f>
        <v/>
      </c>
      <c r="N36" s="22" t="str">
        <f>_xlfn.IFNA(VLOOKUP(N35,'Codes + Draft Values'!$A$3:$B$214,2,),"")</f>
        <v/>
      </c>
      <c r="O36" s="27" t="str">
        <f>_xlfn.IFNA(VLOOKUP(O35,'Codes + Draft Values'!$A$3:$B$214,2,),"")</f>
        <v/>
      </c>
      <c r="P36" s="24" t="str">
        <f>_xlfn.IFNA(VLOOKUP(P35,'Codes + Draft Values'!$A$3:$B$214,2,),"")</f>
        <v/>
      </c>
      <c r="Q36" s="22" t="str">
        <f>_xlfn.IFNA(VLOOKUP(Q35,'Codes + Draft Values'!$A$3:$B$214,2,),"")</f>
        <v/>
      </c>
      <c r="R36" s="22" t="str">
        <f>_xlfn.IFNA(VLOOKUP(R35,'Codes + Draft Values'!$A$3:$B$214,2,),"")</f>
        <v/>
      </c>
      <c r="S36" s="22" t="str">
        <f>_xlfn.IFNA(VLOOKUP(S35,'Codes + Draft Values'!$A$3:$B$214,2,),"")</f>
        <v/>
      </c>
      <c r="T36" s="25" t="str">
        <f>_xlfn.IFNA(VLOOKUP(T35,'Codes + Draft Values'!$A$3:$B$214,2,),"")</f>
        <v/>
      </c>
      <c r="U36" s="100">
        <f>SUM(D36:T36)</f>
        <v>0</v>
      </c>
    </row>
    <row r="37" spans="1:21" ht="14" x14ac:dyDescent="0.2">
      <c r="A37" s="10"/>
      <c r="B37" s="40" t="s">
        <v>12</v>
      </c>
      <c r="C37" s="62"/>
      <c r="D37" s="61"/>
      <c r="E37" s="35"/>
      <c r="F37" s="33"/>
      <c r="G37" s="34"/>
      <c r="H37" s="34"/>
      <c r="I37" s="34"/>
      <c r="J37" s="34"/>
      <c r="K37" s="34"/>
      <c r="L37" s="34"/>
      <c r="M37" s="34"/>
      <c r="N37" s="34"/>
      <c r="O37" s="35"/>
      <c r="P37" s="33"/>
      <c r="Q37" s="34"/>
      <c r="R37" s="34"/>
      <c r="S37" s="34"/>
      <c r="T37" s="38"/>
      <c r="U37" s="29"/>
    </row>
    <row r="38" spans="1:21" ht="14" thickBot="1" x14ac:dyDescent="0.25">
      <c r="A38" s="37"/>
      <c r="B38" s="5" t="s">
        <v>40</v>
      </c>
      <c r="C38" s="63" t="str">
        <f>_xlfn.IFNA(VLOOKUP(C37,'Codes + Draft Values'!$A$3:$B$214,2,),"")</f>
        <v/>
      </c>
      <c r="D38" s="26" t="str">
        <f>_xlfn.IFNA(VLOOKUP(D37,'Codes + Draft Values'!$A$3:$B$214,2,),"")</f>
        <v/>
      </c>
      <c r="E38" s="25" t="str">
        <f>_xlfn.IFNA(VLOOKUP(E37,'Codes + Draft Values'!$A$3:$B$214,2,),"")</f>
        <v/>
      </c>
      <c r="F38" s="26" t="str">
        <f>_xlfn.IFNA(VLOOKUP(F37,'Codes + Draft Values'!$A$3:$B$214,2,),"")</f>
        <v/>
      </c>
      <c r="G38" s="22" t="str">
        <f>_xlfn.IFNA(VLOOKUP(G37,'Codes + Draft Values'!$A$3:$B$214,2,),"")</f>
        <v/>
      </c>
      <c r="H38" s="22" t="str">
        <f>_xlfn.IFNA(VLOOKUP(H37,'Codes + Draft Values'!$A$3:$B$214,2,),"")</f>
        <v/>
      </c>
      <c r="I38" s="22" t="str">
        <f>_xlfn.IFNA(VLOOKUP(I37,'Codes + Draft Values'!$A$3:$B$214,2,),"")</f>
        <v/>
      </c>
      <c r="J38" s="22" t="str">
        <f>_xlfn.IFNA(VLOOKUP(J37,'Codes + Draft Values'!$A$3:$B$214,2,),"")</f>
        <v/>
      </c>
      <c r="K38" s="22" t="str">
        <f>_xlfn.IFNA(VLOOKUP(K37,'Codes + Draft Values'!$A$3:$B$214,2,),"")</f>
        <v/>
      </c>
      <c r="L38" s="22" t="str">
        <f>_xlfn.IFNA(VLOOKUP(L37,'Codes + Draft Values'!$A$3:$B$214,2,),"")</f>
        <v/>
      </c>
      <c r="M38" s="22" t="str">
        <f>_xlfn.IFNA(VLOOKUP(M37,'Codes + Draft Values'!$A$3:$B$214,2,),"")</f>
        <v/>
      </c>
      <c r="N38" s="22" t="str">
        <f>_xlfn.IFNA(VLOOKUP(N37,'Codes + Draft Values'!$A$3:$B$214,2,),"")</f>
        <v/>
      </c>
      <c r="O38" s="27" t="str">
        <f>_xlfn.IFNA(VLOOKUP(O37,'Codes + Draft Values'!$A$3:$B$214,2,),"")</f>
        <v/>
      </c>
      <c r="P38" s="24" t="str">
        <f>_xlfn.IFNA(VLOOKUP(P37,'Codes + Draft Values'!$A$3:$B$214,2,),"")</f>
        <v/>
      </c>
      <c r="Q38" s="22" t="str">
        <f>_xlfn.IFNA(VLOOKUP(Q37,'Codes + Draft Values'!$A$3:$B$214,2,),"")</f>
        <v/>
      </c>
      <c r="R38" s="22" t="str">
        <f>_xlfn.IFNA(VLOOKUP(R37,'Codes + Draft Values'!$A$3:$B$214,2,),"")</f>
        <v/>
      </c>
      <c r="S38" s="22" t="str">
        <f>_xlfn.IFNA(VLOOKUP(S37,'Codes + Draft Values'!$A$3:$B$214,2,),"")</f>
        <v/>
      </c>
      <c r="T38" s="25" t="str">
        <f>_xlfn.IFNA(VLOOKUP(T37,'Codes + Draft Values'!$A$3:$B$214,2,),"")</f>
        <v/>
      </c>
      <c r="U38" s="100">
        <f>SUM(D38:T38)</f>
        <v>0</v>
      </c>
    </row>
    <row r="39" spans="1:21" ht="14" x14ac:dyDescent="0.2">
      <c r="A39" s="10"/>
      <c r="B39" s="40" t="s">
        <v>12</v>
      </c>
      <c r="C39" s="62"/>
      <c r="D39" s="61"/>
      <c r="E39" s="35"/>
      <c r="F39" s="33"/>
      <c r="G39" s="34"/>
      <c r="H39" s="34"/>
      <c r="I39" s="34"/>
      <c r="J39" s="34"/>
      <c r="K39" s="34"/>
      <c r="L39" s="34"/>
      <c r="M39" s="34"/>
      <c r="N39" s="34"/>
      <c r="O39" s="35"/>
      <c r="P39" s="33"/>
      <c r="Q39" s="34"/>
      <c r="R39" s="34"/>
      <c r="S39" s="34"/>
      <c r="T39" s="38"/>
      <c r="U39" s="29"/>
    </row>
    <row r="40" spans="1:21" ht="14" thickBot="1" x14ac:dyDescent="0.25">
      <c r="A40" s="37"/>
      <c r="B40" s="5" t="s">
        <v>40</v>
      </c>
      <c r="C40" s="63" t="str">
        <f>_xlfn.IFNA(VLOOKUP(C39,'Codes + Draft Values'!$A$3:$B$214,2,),"")</f>
        <v/>
      </c>
      <c r="D40" s="26" t="str">
        <f>_xlfn.IFNA(VLOOKUP(D39,'Codes + Draft Values'!$A$3:$B$214,2,),"")</f>
        <v/>
      </c>
      <c r="E40" s="25" t="str">
        <f>_xlfn.IFNA(VLOOKUP(E39,'Codes + Draft Values'!$A$3:$B$214,2,),"")</f>
        <v/>
      </c>
      <c r="F40" s="26" t="str">
        <f>_xlfn.IFNA(VLOOKUP(F39,'Codes + Draft Values'!$A$3:$B$214,2,),"")</f>
        <v/>
      </c>
      <c r="G40" s="22" t="str">
        <f>_xlfn.IFNA(VLOOKUP(G39,'Codes + Draft Values'!$A$3:$B$214,2,),"")</f>
        <v/>
      </c>
      <c r="H40" s="22" t="str">
        <f>_xlfn.IFNA(VLOOKUP(H39,'Codes + Draft Values'!$A$3:$B$214,2,),"")</f>
        <v/>
      </c>
      <c r="I40" s="22" t="str">
        <f>_xlfn.IFNA(VLOOKUP(I39,'Codes + Draft Values'!$A$3:$B$214,2,),"")</f>
        <v/>
      </c>
      <c r="J40" s="22" t="str">
        <f>_xlfn.IFNA(VLOOKUP(J39,'Codes + Draft Values'!$A$3:$B$214,2,),"")</f>
        <v/>
      </c>
      <c r="K40" s="22" t="str">
        <f>_xlfn.IFNA(VLOOKUP(K39,'Codes + Draft Values'!$A$3:$B$214,2,),"")</f>
        <v/>
      </c>
      <c r="L40" s="22" t="str">
        <f>_xlfn.IFNA(VLOOKUP(L39,'Codes + Draft Values'!$A$3:$B$214,2,),"")</f>
        <v/>
      </c>
      <c r="M40" s="22" t="str">
        <f>_xlfn.IFNA(VLOOKUP(M39,'Codes + Draft Values'!$A$3:$B$214,2,),"")</f>
        <v/>
      </c>
      <c r="N40" s="22" t="str">
        <f>_xlfn.IFNA(VLOOKUP(N39,'Codes + Draft Values'!$A$3:$B$214,2,),"")</f>
        <v/>
      </c>
      <c r="O40" s="27" t="str">
        <f>_xlfn.IFNA(VLOOKUP(O39,'Codes + Draft Values'!$A$3:$B$214,2,),"")</f>
        <v/>
      </c>
      <c r="P40" s="24" t="str">
        <f>_xlfn.IFNA(VLOOKUP(P39,'Codes + Draft Values'!$A$3:$B$214,2,),"")</f>
        <v/>
      </c>
      <c r="Q40" s="22" t="str">
        <f>_xlfn.IFNA(VLOOKUP(Q39,'Codes + Draft Values'!$A$3:$B$214,2,),"")</f>
        <v/>
      </c>
      <c r="R40" s="22" t="str">
        <f>_xlfn.IFNA(VLOOKUP(R39,'Codes + Draft Values'!$A$3:$B$214,2,),"")</f>
        <v/>
      </c>
      <c r="S40" s="22" t="str">
        <f>_xlfn.IFNA(VLOOKUP(S39,'Codes + Draft Values'!$A$3:$B$214,2,),"")</f>
        <v/>
      </c>
      <c r="T40" s="25" t="str">
        <f>_xlfn.IFNA(VLOOKUP(T39,'Codes + Draft Values'!$A$3:$B$214,2,),"")</f>
        <v/>
      </c>
      <c r="U40" s="100">
        <f>SUM(D40:T40)</f>
        <v>0</v>
      </c>
    </row>
    <row r="41" spans="1:21" ht="14" x14ac:dyDescent="0.2">
      <c r="A41" s="10"/>
      <c r="B41" s="40" t="s">
        <v>12</v>
      </c>
      <c r="C41" s="62"/>
      <c r="D41" s="61"/>
      <c r="E41" s="35"/>
      <c r="F41" s="33"/>
      <c r="G41" s="34"/>
      <c r="H41" s="34"/>
      <c r="I41" s="34"/>
      <c r="J41" s="34"/>
      <c r="K41" s="34"/>
      <c r="L41" s="34"/>
      <c r="M41" s="34"/>
      <c r="N41" s="34"/>
      <c r="O41" s="35"/>
      <c r="P41" s="33"/>
      <c r="Q41" s="34"/>
      <c r="R41" s="34"/>
      <c r="S41" s="34"/>
      <c r="T41" s="38"/>
      <c r="U41" s="29"/>
    </row>
    <row r="42" spans="1:21" ht="14" thickBot="1" x14ac:dyDescent="0.25">
      <c r="A42" s="37"/>
      <c r="B42" s="5" t="s">
        <v>40</v>
      </c>
      <c r="C42" s="63" t="str">
        <f>_xlfn.IFNA(VLOOKUP(C41,'Codes + Draft Values'!$A$3:$B$214,2,),"")</f>
        <v/>
      </c>
      <c r="D42" s="26" t="str">
        <f>_xlfn.IFNA(VLOOKUP(D41,'Codes + Draft Values'!$A$3:$B$214,2,),"")</f>
        <v/>
      </c>
      <c r="E42" s="25" t="str">
        <f>_xlfn.IFNA(VLOOKUP(E41,'Codes + Draft Values'!$A$3:$B$214,2,),"")</f>
        <v/>
      </c>
      <c r="F42" s="26" t="str">
        <f>_xlfn.IFNA(VLOOKUP(F41,'Codes + Draft Values'!$A$3:$B$214,2,),"")</f>
        <v/>
      </c>
      <c r="G42" s="22" t="str">
        <f>_xlfn.IFNA(VLOOKUP(G41,'Codes + Draft Values'!$A$3:$B$214,2,),"")</f>
        <v/>
      </c>
      <c r="H42" s="22" t="str">
        <f>_xlfn.IFNA(VLOOKUP(H41,'Codes + Draft Values'!$A$3:$B$214,2,),"")</f>
        <v/>
      </c>
      <c r="I42" s="22" t="str">
        <f>_xlfn.IFNA(VLOOKUP(I41,'Codes + Draft Values'!$A$3:$B$214,2,),"")</f>
        <v/>
      </c>
      <c r="J42" s="22" t="str">
        <f>_xlfn.IFNA(VLOOKUP(J41,'Codes + Draft Values'!$A$3:$B$214,2,),"")</f>
        <v/>
      </c>
      <c r="K42" s="22" t="str">
        <f>_xlfn.IFNA(VLOOKUP(K41,'Codes + Draft Values'!$A$3:$B$214,2,),"")</f>
        <v/>
      </c>
      <c r="L42" s="22" t="str">
        <f>_xlfn.IFNA(VLOOKUP(L41,'Codes + Draft Values'!$A$3:$B$214,2,),"")</f>
        <v/>
      </c>
      <c r="M42" s="22" t="str">
        <f>_xlfn.IFNA(VLOOKUP(M41,'Codes + Draft Values'!$A$3:$B$214,2,),"")</f>
        <v/>
      </c>
      <c r="N42" s="22" t="str">
        <f>_xlfn.IFNA(VLOOKUP(N41,'Codes + Draft Values'!$A$3:$B$214,2,),"")</f>
        <v/>
      </c>
      <c r="O42" s="27" t="str">
        <f>_xlfn.IFNA(VLOOKUP(O41,'Codes + Draft Values'!$A$3:$B$214,2,),"")</f>
        <v/>
      </c>
      <c r="P42" s="24" t="str">
        <f>_xlfn.IFNA(VLOOKUP(P41,'Codes + Draft Values'!$A$3:$B$214,2,),"")</f>
        <v/>
      </c>
      <c r="Q42" s="22" t="str">
        <f>_xlfn.IFNA(VLOOKUP(Q41,'Codes + Draft Values'!$A$3:$B$214,2,),"")</f>
        <v/>
      </c>
      <c r="R42" s="22" t="str">
        <f>_xlfn.IFNA(VLOOKUP(R41,'Codes + Draft Values'!$A$3:$B$214,2,),"")</f>
        <v/>
      </c>
      <c r="S42" s="22" t="str">
        <f>_xlfn.IFNA(VLOOKUP(S41,'Codes + Draft Values'!$A$3:$B$214,2,),"")</f>
        <v/>
      </c>
      <c r="T42" s="25" t="str">
        <f>_xlfn.IFNA(VLOOKUP(T41,'Codes + Draft Values'!$A$3:$B$214,2,),"")</f>
        <v/>
      </c>
      <c r="U42" s="100">
        <f>SUM(D42:T42)</f>
        <v>0</v>
      </c>
    </row>
    <row r="43" spans="1:21" ht="14" x14ac:dyDescent="0.2">
      <c r="A43" s="10"/>
      <c r="B43" s="40" t="s">
        <v>12</v>
      </c>
      <c r="C43" s="62"/>
      <c r="D43" s="61"/>
      <c r="E43" s="35"/>
      <c r="F43" s="33"/>
      <c r="G43" s="34"/>
      <c r="H43" s="34"/>
      <c r="I43" s="34"/>
      <c r="J43" s="34"/>
      <c r="K43" s="34"/>
      <c r="L43" s="34"/>
      <c r="M43" s="34"/>
      <c r="N43" s="34"/>
      <c r="O43" s="35"/>
      <c r="P43" s="33"/>
      <c r="Q43" s="34"/>
      <c r="R43" s="34"/>
      <c r="S43" s="34"/>
      <c r="T43" s="38"/>
      <c r="U43" s="29"/>
    </row>
    <row r="44" spans="1:21" ht="14" thickBot="1" x14ac:dyDescent="0.25">
      <c r="A44" s="37"/>
      <c r="B44" s="5" t="s">
        <v>40</v>
      </c>
      <c r="C44" s="63" t="str">
        <f>_xlfn.IFNA(VLOOKUP(C43,'Codes + Draft Values'!$A$3:$B$214,2,),"")</f>
        <v/>
      </c>
      <c r="D44" s="26" t="str">
        <f>_xlfn.IFNA(VLOOKUP(D43,'Codes + Draft Values'!$A$3:$B$214,2,),"")</f>
        <v/>
      </c>
      <c r="E44" s="25" t="str">
        <f>_xlfn.IFNA(VLOOKUP(E43,'Codes + Draft Values'!$A$3:$B$214,2,),"")</f>
        <v/>
      </c>
      <c r="F44" s="26" t="str">
        <f>_xlfn.IFNA(VLOOKUP(F43,'Codes + Draft Values'!$A$3:$B$214,2,),"")</f>
        <v/>
      </c>
      <c r="G44" s="22" t="str">
        <f>_xlfn.IFNA(VLOOKUP(G43,'Codes + Draft Values'!$A$3:$B$214,2,),"")</f>
        <v/>
      </c>
      <c r="H44" s="22" t="str">
        <f>_xlfn.IFNA(VLOOKUP(H43,'Codes + Draft Values'!$A$3:$B$214,2,),"")</f>
        <v/>
      </c>
      <c r="I44" s="22" t="str">
        <f>_xlfn.IFNA(VLOOKUP(I43,'Codes + Draft Values'!$A$3:$B$214,2,),"")</f>
        <v/>
      </c>
      <c r="J44" s="22" t="str">
        <f>_xlfn.IFNA(VLOOKUP(J43,'Codes + Draft Values'!$A$3:$B$214,2,),"")</f>
        <v/>
      </c>
      <c r="K44" s="22" t="str">
        <f>_xlfn.IFNA(VLOOKUP(K43,'Codes + Draft Values'!$A$3:$B$214,2,),"")</f>
        <v/>
      </c>
      <c r="L44" s="22" t="str">
        <f>_xlfn.IFNA(VLOOKUP(L43,'Codes + Draft Values'!$A$3:$B$214,2,),"")</f>
        <v/>
      </c>
      <c r="M44" s="22" t="str">
        <f>_xlfn.IFNA(VLOOKUP(M43,'Codes + Draft Values'!$A$3:$B$214,2,),"")</f>
        <v/>
      </c>
      <c r="N44" s="22" t="str">
        <f>_xlfn.IFNA(VLOOKUP(N43,'Codes + Draft Values'!$A$3:$B$214,2,),"")</f>
        <v/>
      </c>
      <c r="O44" s="27" t="str">
        <f>_xlfn.IFNA(VLOOKUP(O43,'Codes + Draft Values'!$A$3:$B$214,2,),"")</f>
        <v/>
      </c>
      <c r="P44" s="24" t="str">
        <f>_xlfn.IFNA(VLOOKUP(P43,'Codes + Draft Values'!$A$3:$B$214,2,),"")</f>
        <v/>
      </c>
      <c r="Q44" s="22" t="str">
        <f>_xlfn.IFNA(VLOOKUP(Q43,'Codes + Draft Values'!$A$3:$B$214,2,),"")</f>
        <v/>
      </c>
      <c r="R44" s="22" t="str">
        <f>_xlfn.IFNA(VLOOKUP(R43,'Codes + Draft Values'!$A$3:$B$214,2,),"")</f>
        <v/>
      </c>
      <c r="S44" s="22" t="str">
        <f>_xlfn.IFNA(VLOOKUP(S43,'Codes + Draft Values'!$A$3:$B$214,2,),"")</f>
        <v/>
      </c>
      <c r="T44" s="25" t="str">
        <f>_xlfn.IFNA(VLOOKUP(T43,'Codes + Draft Values'!$A$3:$B$214,2,),"")</f>
        <v/>
      </c>
      <c r="U44" s="100">
        <f>SUM(D44:T44)</f>
        <v>0</v>
      </c>
    </row>
    <row r="45" spans="1:21" ht="14" x14ac:dyDescent="0.2">
      <c r="A45" s="10"/>
      <c r="B45" s="40" t="s">
        <v>12</v>
      </c>
      <c r="C45" s="62"/>
      <c r="D45" s="61"/>
      <c r="E45" s="35"/>
      <c r="F45" s="33"/>
      <c r="G45" s="34"/>
      <c r="H45" s="34"/>
      <c r="I45" s="34"/>
      <c r="J45" s="34"/>
      <c r="K45" s="34"/>
      <c r="L45" s="34"/>
      <c r="M45" s="34"/>
      <c r="N45" s="34"/>
      <c r="O45" s="35"/>
      <c r="P45" s="33"/>
      <c r="Q45" s="34"/>
      <c r="R45" s="34"/>
      <c r="S45" s="34"/>
      <c r="T45" s="38"/>
      <c r="U45" s="29"/>
    </row>
    <row r="46" spans="1:21" ht="14" thickBot="1" x14ac:dyDescent="0.25">
      <c r="A46" s="37"/>
      <c r="B46" s="5" t="s">
        <v>40</v>
      </c>
      <c r="C46" s="63" t="str">
        <f>_xlfn.IFNA(VLOOKUP(C45,'Codes + Draft Values'!$A$3:$B$214,2,),"")</f>
        <v/>
      </c>
      <c r="D46" s="26" t="str">
        <f>_xlfn.IFNA(VLOOKUP(D45,'Codes + Draft Values'!$A$3:$B$214,2,),"")</f>
        <v/>
      </c>
      <c r="E46" s="25" t="str">
        <f>_xlfn.IFNA(VLOOKUP(E45,'Codes + Draft Values'!$A$3:$B$214,2,),"")</f>
        <v/>
      </c>
      <c r="F46" s="26" t="str">
        <f>_xlfn.IFNA(VLOOKUP(F45,'Codes + Draft Values'!$A$3:$B$214,2,),"")</f>
        <v/>
      </c>
      <c r="G46" s="22" t="str">
        <f>_xlfn.IFNA(VLOOKUP(G45,'Codes + Draft Values'!$A$3:$B$214,2,),"")</f>
        <v/>
      </c>
      <c r="H46" s="22" t="str">
        <f>_xlfn.IFNA(VLOOKUP(H45,'Codes + Draft Values'!$A$3:$B$214,2,),"")</f>
        <v/>
      </c>
      <c r="I46" s="22" t="str">
        <f>_xlfn.IFNA(VLOOKUP(I45,'Codes + Draft Values'!$A$3:$B$214,2,),"")</f>
        <v/>
      </c>
      <c r="J46" s="22" t="str">
        <f>_xlfn.IFNA(VLOOKUP(J45,'Codes + Draft Values'!$A$3:$B$214,2,),"")</f>
        <v/>
      </c>
      <c r="K46" s="22" t="str">
        <f>_xlfn.IFNA(VLOOKUP(K45,'Codes + Draft Values'!$A$3:$B$214,2,),"")</f>
        <v/>
      </c>
      <c r="L46" s="22" t="str">
        <f>_xlfn.IFNA(VLOOKUP(L45,'Codes + Draft Values'!$A$3:$B$214,2,),"")</f>
        <v/>
      </c>
      <c r="M46" s="22" t="str">
        <f>_xlfn.IFNA(VLOOKUP(M45,'Codes + Draft Values'!$A$3:$B$214,2,),"")</f>
        <v/>
      </c>
      <c r="N46" s="22" t="str">
        <f>_xlfn.IFNA(VLOOKUP(N45,'Codes + Draft Values'!$A$3:$B$214,2,),"")</f>
        <v/>
      </c>
      <c r="O46" s="27" t="str">
        <f>_xlfn.IFNA(VLOOKUP(O45,'Codes + Draft Values'!$A$3:$B$214,2,),"")</f>
        <v/>
      </c>
      <c r="P46" s="24" t="str">
        <f>_xlfn.IFNA(VLOOKUP(P45,'Codes + Draft Values'!$A$3:$B$214,2,),"")</f>
        <v/>
      </c>
      <c r="Q46" s="22" t="str">
        <f>_xlfn.IFNA(VLOOKUP(Q45,'Codes + Draft Values'!$A$3:$B$214,2,),"")</f>
        <v/>
      </c>
      <c r="R46" s="22" t="str">
        <f>_xlfn.IFNA(VLOOKUP(R45,'Codes + Draft Values'!$A$3:$B$214,2,),"")</f>
        <v/>
      </c>
      <c r="S46" s="22" t="str">
        <f>_xlfn.IFNA(VLOOKUP(S45,'Codes + Draft Values'!$A$3:$B$214,2,),"")</f>
        <v/>
      </c>
      <c r="T46" s="25" t="str">
        <f>_xlfn.IFNA(VLOOKUP(T45,'Codes + Draft Values'!$A$3:$B$214,2,),"")</f>
        <v/>
      </c>
      <c r="U46" s="100">
        <f>SUM(D46:T46)</f>
        <v>0</v>
      </c>
    </row>
    <row r="47" spans="1:21" ht="14" x14ac:dyDescent="0.2">
      <c r="A47" s="10"/>
      <c r="B47" s="40" t="s">
        <v>12</v>
      </c>
      <c r="C47" s="62"/>
      <c r="D47" s="61"/>
      <c r="E47" s="35"/>
      <c r="F47" s="33"/>
      <c r="G47" s="34"/>
      <c r="H47" s="34"/>
      <c r="I47" s="34"/>
      <c r="J47" s="34"/>
      <c r="K47" s="34"/>
      <c r="L47" s="34"/>
      <c r="M47" s="34"/>
      <c r="N47" s="34"/>
      <c r="O47" s="35"/>
      <c r="P47" s="33"/>
      <c r="Q47" s="34"/>
      <c r="R47" s="34"/>
      <c r="S47" s="34"/>
      <c r="T47" s="38"/>
      <c r="U47" s="29"/>
    </row>
    <row r="48" spans="1:21" ht="14" thickBot="1" x14ac:dyDescent="0.25">
      <c r="A48" s="37"/>
      <c r="B48" s="5" t="s">
        <v>40</v>
      </c>
      <c r="C48" s="63" t="str">
        <f>_xlfn.IFNA(VLOOKUP(C47,'Codes + Draft Values'!$A$3:$B$214,2,),"")</f>
        <v/>
      </c>
      <c r="D48" s="26" t="str">
        <f>_xlfn.IFNA(VLOOKUP(D47,'Codes + Draft Values'!$A$3:$B$214,2,),"")</f>
        <v/>
      </c>
      <c r="E48" s="25" t="str">
        <f>_xlfn.IFNA(VLOOKUP(E47,'Codes + Draft Values'!$A$3:$B$214,2,),"")</f>
        <v/>
      </c>
      <c r="F48" s="26" t="str">
        <f>_xlfn.IFNA(VLOOKUP(F47,'Codes + Draft Values'!$A$3:$B$214,2,),"")</f>
        <v/>
      </c>
      <c r="G48" s="22" t="str">
        <f>_xlfn.IFNA(VLOOKUP(G47,'Codes + Draft Values'!$A$3:$B$214,2,),"")</f>
        <v/>
      </c>
      <c r="H48" s="22" t="str">
        <f>_xlfn.IFNA(VLOOKUP(H47,'Codes + Draft Values'!$A$3:$B$214,2,),"")</f>
        <v/>
      </c>
      <c r="I48" s="22" t="str">
        <f>_xlfn.IFNA(VLOOKUP(I47,'Codes + Draft Values'!$A$3:$B$214,2,),"")</f>
        <v/>
      </c>
      <c r="J48" s="22" t="str">
        <f>_xlfn.IFNA(VLOOKUP(J47,'Codes + Draft Values'!$A$3:$B$214,2,),"")</f>
        <v/>
      </c>
      <c r="K48" s="22" t="str">
        <f>_xlfn.IFNA(VLOOKUP(K47,'Codes + Draft Values'!$A$3:$B$214,2,),"")</f>
        <v/>
      </c>
      <c r="L48" s="22" t="str">
        <f>_xlfn.IFNA(VLOOKUP(L47,'Codes + Draft Values'!$A$3:$B$214,2,),"")</f>
        <v/>
      </c>
      <c r="M48" s="22" t="str">
        <f>_xlfn.IFNA(VLOOKUP(M47,'Codes + Draft Values'!$A$3:$B$214,2,),"")</f>
        <v/>
      </c>
      <c r="N48" s="22" t="str">
        <f>_xlfn.IFNA(VLOOKUP(N47,'Codes + Draft Values'!$A$3:$B$214,2,),"")</f>
        <v/>
      </c>
      <c r="O48" s="27" t="str">
        <f>_xlfn.IFNA(VLOOKUP(O47,'Codes + Draft Values'!$A$3:$B$214,2,),"")</f>
        <v/>
      </c>
      <c r="P48" s="24" t="str">
        <f>_xlfn.IFNA(VLOOKUP(P47,'Codes + Draft Values'!$A$3:$B$214,2,),"")</f>
        <v/>
      </c>
      <c r="Q48" s="22" t="str">
        <f>_xlfn.IFNA(VLOOKUP(Q47,'Codes + Draft Values'!$A$3:$B$214,2,),"")</f>
        <v/>
      </c>
      <c r="R48" s="22" t="str">
        <f>_xlfn.IFNA(VLOOKUP(R47,'Codes + Draft Values'!$A$3:$B$214,2,),"")</f>
        <v/>
      </c>
      <c r="S48" s="22" t="str">
        <f>_xlfn.IFNA(VLOOKUP(S47,'Codes + Draft Values'!$A$3:$B$214,2,),"")</f>
        <v/>
      </c>
      <c r="T48" s="25" t="str">
        <f>_xlfn.IFNA(VLOOKUP(T47,'Codes + Draft Values'!$A$3:$B$214,2,),"")</f>
        <v/>
      </c>
      <c r="U48" s="100">
        <f>SUM(D48:T48)</f>
        <v>0</v>
      </c>
    </row>
    <row r="49" spans="1:21" ht="14" x14ac:dyDescent="0.2">
      <c r="A49" s="10"/>
      <c r="B49" s="40" t="s">
        <v>12</v>
      </c>
      <c r="C49" s="62"/>
      <c r="D49" s="61"/>
      <c r="E49" s="35"/>
      <c r="F49" s="33"/>
      <c r="G49" s="34"/>
      <c r="H49" s="34"/>
      <c r="I49" s="34"/>
      <c r="J49" s="34"/>
      <c r="K49" s="34"/>
      <c r="L49" s="34"/>
      <c r="M49" s="34"/>
      <c r="N49" s="34"/>
      <c r="O49" s="35"/>
      <c r="P49" s="33"/>
      <c r="Q49" s="34"/>
      <c r="R49" s="34"/>
      <c r="S49" s="34"/>
      <c r="T49" s="38"/>
      <c r="U49" s="29"/>
    </row>
    <row r="50" spans="1:21" ht="14" thickBot="1" x14ac:dyDescent="0.25">
      <c r="A50" s="37"/>
      <c r="B50" s="5" t="s">
        <v>40</v>
      </c>
      <c r="C50" s="63" t="str">
        <f>_xlfn.IFNA(VLOOKUP(C49,'Codes + Draft Values'!$A$3:$B$214,2,),"")</f>
        <v/>
      </c>
      <c r="D50" s="26" t="str">
        <f>_xlfn.IFNA(VLOOKUP(D49,'Codes + Draft Values'!$A$3:$B$214,2,),"")</f>
        <v/>
      </c>
      <c r="E50" s="25" t="str">
        <f>_xlfn.IFNA(VLOOKUP(E49,'Codes + Draft Values'!$A$3:$B$214,2,),"")</f>
        <v/>
      </c>
      <c r="F50" s="26" t="str">
        <f>_xlfn.IFNA(VLOOKUP(F49,'Codes + Draft Values'!$A$3:$B$214,2,),"")</f>
        <v/>
      </c>
      <c r="G50" s="22" t="str">
        <f>_xlfn.IFNA(VLOOKUP(G49,'Codes + Draft Values'!$A$3:$B$214,2,),"")</f>
        <v/>
      </c>
      <c r="H50" s="22" t="str">
        <f>_xlfn.IFNA(VLOOKUP(H49,'Codes + Draft Values'!$A$3:$B$214,2,),"")</f>
        <v/>
      </c>
      <c r="I50" s="22" t="str">
        <f>_xlfn.IFNA(VLOOKUP(I49,'Codes + Draft Values'!$A$3:$B$214,2,),"")</f>
        <v/>
      </c>
      <c r="J50" s="22" t="str">
        <f>_xlfn.IFNA(VLOOKUP(J49,'Codes + Draft Values'!$A$3:$B$214,2,),"")</f>
        <v/>
      </c>
      <c r="K50" s="22" t="str">
        <f>_xlfn.IFNA(VLOOKUP(K49,'Codes + Draft Values'!$A$3:$B$214,2,),"")</f>
        <v/>
      </c>
      <c r="L50" s="22" t="str">
        <f>_xlfn.IFNA(VLOOKUP(L49,'Codes + Draft Values'!$A$3:$B$214,2,),"")</f>
        <v/>
      </c>
      <c r="M50" s="22" t="str">
        <f>_xlfn.IFNA(VLOOKUP(M49,'Codes + Draft Values'!$A$3:$B$214,2,),"")</f>
        <v/>
      </c>
      <c r="N50" s="22" t="str">
        <f>_xlfn.IFNA(VLOOKUP(N49,'Codes + Draft Values'!$A$3:$B$214,2,),"")</f>
        <v/>
      </c>
      <c r="O50" s="27" t="str">
        <f>_xlfn.IFNA(VLOOKUP(O49,'Codes + Draft Values'!$A$3:$B$214,2,),"")</f>
        <v/>
      </c>
      <c r="P50" s="24" t="str">
        <f>_xlfn.IFNA(VLOOKUP(P49,'Codes + Draft Values'!$A$3:$B$214,2,),"")</f>
        <v/>
      </c>
      <c r="Q50" s="22" t="str">
        <f>_xlfn.IFNA(VLOOKUP(Q49,'Codes + Draft Values'!$A$3:$B$214,2,),"")</f>
        <v/>
      </c>
      <c r="R50" s="22" t="str">
        <f>_xlfn.IFNA(VLOOKUP(R49,'Codes + Draft Values'!$A$3:$B$214,2,),"")</f>
        <v/>
      </c>
      <c r="S50" s="22" t="str">
        <f>_xlfn.IFNA(VLOOKUP(S49,'Codes + Draft Values'!$A$3:$B$214,2,),"")</f>
        <v/>
      </c>
      <c r="T50" s="25" t="str">
        <f>_xlfn.IFNA(VLOOKUP(T49,'Codes + Draft Values'!$A$3:$B$214,2,),"")</f>
        <v/>
      </c>
      <c r="U50" s="100">
        <f>SUM(D50:T50)</f>
        <v>0</v>
      </c>
    </row>
    <row r="51" spans="1:21" ht="14" x14ac:dyDescent="0.2">
      <c r="A51" s="10"/>
      <c r="B51" s="40" t="s">
        <v>12</v>
      </c>
      <c r="C51" s="62"/>
      <c r="D51" s="61"/>
      <c r="E51" s="35"/>
      <c r="F51" s="33"/>
      <c r="G51" s="34"/>
      <c r="H51" s="34"/>
      <c r="I51" s="34"/>
      <c r="J51" s="34"/>
      <c r="K51" s="34"/>
      <c r="L51" s="34"/>
      <c r="M51" s="34"/>
      <c r="N51" s="34"/>
      <c r="O51" s="35"/>
      <c r="P51" s="33"/>
      <c r="Q51" s="34"/>
      <c r="R51" s="34"/>
      <c r="S51" s="34"/>
      <c r="T51" s="38"/>
      <c r="U51" s="29"/>
    </row>
    <row r="52" spans="1:21" ht="14" thickBot="1" x14ac:dyDescent="0.25">
      <c r="A52" s="37"/>
      <c r="B52" s="5" t="s">
        <v>40</v>
      </c>
      <c r="C52" s="63" t="str">
        <f>_xlfn.IFNA(VLOOKUP(C51,'Codes + Draft Values'!$A$3:$B$214,2,),"")</f>
        <v/>
      </c>
      <c r="D52" s="26" t="str">
        <f>_xlfn.IFNA(VLOOKUP(D51,'Codes + Draft Values'!$A$3:$B$214,2,),"")</f>
        <v/>
      </c>
      <c r="E52" s="25" t="str">
        <f>_xlfn.IFNA(VLOOKUP(E51,'Codes + Draft Values'!$A$3:$B$214,2,),"")</f>
        <v/>
      </c>
      <c r="F52" s="26" t="str">
        <f>_xlfn.IFNA(VLOOKUP(F51,'Codes + Draft Values'!$A$3:$B$214,2,),"")</f>
        <v/>
      </c>
      <c r="G52" s="22" t="str">
        <f>_xlfn.IFNA(VLOOKUP(G51,'Codes + Draft Values'!$A$3:$B$214,2,),"")</f>
        <v/>
      </c>
      <c r="H52" s="22" t="str">
        <f>_xlfn.IFNA(VLOOKUP(H51,'Codes + Draft Values'!$A$3:$B$214,2,),"")</f>
        <v/>
      </c>
      <c r="I52" s="22" t="str">
        <f>_xlfn.IFNA(VLOOKUP(I51,'Codes + Draft Values'!$A$3:$B$214,2,),"")</f>
        <v/>
      </c>
      <c r="J52" s="22" t="str">
        <f>_xlfn.IFNA(VLOOKUP(J51,'Codes + Draft Values'!$A$3:$B$214,2,),"")</f>
        <v/>
      </c>
      <c r="K52" s="22" t="str">
        <f>_xlfn.IFNA(VLOOKUP(K51,'Codes + Draft Values'!$A$3:$B$214,2,),"")</f>
        <v/>
      </c>
      <c r="L52" s="22" t="str">
        <f>_xlfn.IFNA(VLOOKUP(L51,'Codes + Draft Values'!$A$3:$B$214,2,),"")</f>
        <v/>
      </c>
      <c r="M52" s="22" t="str">
        <f>_xlfn.IFNA(VLOOKUP(M51,'Codes + Draft Values'!$A$3:$B$214,2,),"")</f>
        <v/>
      </c>
      <c r="N52" s="22" t="str">
        <f>_xlfn.IFNA(VLOOKUP(N51,'Codes + Draft Values'!$A$3:$B$214,2,),"")</f>
        <v/>
      </c>
      <c r="O52" s="27" t="str">
        <f>_xlfn.IFNA(VLOOKUP(O51,'Codes + Draft Values'!$A$3:$B$214,2,),"")</f>
        <v/>
      </c>
      <c r="P52" s="24" t="str">
        <f>_xlfn.IFNA(VLOOKUP(P51,'Codes + Draft Values'!$A$3:$B$214,2,),"")</f>
        <v/>
      </c>
      <c r="Q52" s="22" t="str">
        <f>_xlfn.IFNA(VLOOKUP(Q51,'Codes + Draft Values'!$A$3:$B$214,2,),"")</f>
        <v/>
      </c>
      <c r="R52" s="22" t="str">
        <f>_xlfn.IFNA(VLOOKUP(R51,'Codes + Draft Values'!$A$3:$B$214,2,),"")</f>
        <v/>
      </c>
      <c r="S52" s="22" t="str">
        <f>_xlfn.IFNA(VLOOKUP(S51,'Codes + Draft Values'!$A$3:$B$214,2,),"")</f>
        <v/>
      </c>
      <c r="T52" s="25" t="str">
        <f>_xlfn.IFNA(VLOOKUP(T51,'Codes + Draft Values'!$A$3:$B$214,2,),"")</f>
        <v/>
      </c>
      <c r="U52" s="100">
        <f>SUM(D52:T52)</f>
        <v>0</v>
      </c>
    </row>
    <row r="53" spans="1:21" ht="14" x14ac:dyDescent="0.2">
      <c r="A53" s="10"/>
      <c r="B53" s="40" t="s">
        <v>12</v>
      </c>
      <c r="C53" s="62"/>
      <c r="D53" s="61"/>
      <c r="E53" s="35"/>
      <c r="F53" s="33"/>
      <c r="G53" s="34"/>
      <c r="H53" s="34"/>
      <c r="I53" s="34"/>
      <c r="J53" s="34"/>
      <c r="K53" s="34"/>
      <c r="L53" s="34"/>
      <c r="M53" s="34"/>
      <c r="N53" s="34"/>
      <c r="O53" s="35"/>
      <c r="P53" s="33"/>
      <c r="Q53" s="34"/>
      <c r="R53" s="34"/>
      <c r="S53" s="34"/>
      <c r="T53" s="38"/>
      <c r="U53" s="29"/>
    </row>
    <row r="54" spans="1:21" ht="14" thickBot="1" x14ac:dyDescent="0.25">
      <c r="A54" s="37"/>
      <c r="B54" s="5" t="s">
        <v>40</v>
      </c>
      <c r="C54" s="63" t="str">
        <f>_xlfn.IFNA(VLOOKUP(C53,'Codes + Draft Values'!$A$3:$B$214,2,),"")</f>
        <v/>
      </c>
      <c r="D54" s="26" t="str">
        <f>_xlfn.IFNA(VLOOKUP(D53,'Codes + Draft Values'!$A$3:$B$214,2,),"")</f>
        <v/>
      </c>
      <c r="E54" s="25" t="str">
        <f>_xlfn.IFNA(VLOOKUP(E53,'Codes + Draft Values'!$A$3:$B$214,2,),"")</f>
        <v/>
      </c>
      <c r="F54" s="26" t="str">
        <f>_xlfn.IFNA(VLOOKUP(F53,'Codes + Draft Values'!$A$3:$B$214,2,),"")</f>
        <v/>
      </c>
      <c r="G54" s="22" t="str">
        <f>_xlfn.IFNA(VLOOKUP(G53,'Codes + Draft Values'!$A$3:$B$214,2,),"")</f>
        <v/>
      </c>
      <c r="H54" s="22" t="str">
        <f>_xlfn.IFNA(VLOOKUP(H53,'Codes + Draft Values'!$A$3:$B$214,2,),"")</f>
        <v/>
      </c>
      <c r="I54" s="22" t="str">
        <f>_xlfn.IFNA(VLOOKUP(I53,'Codes + Draft Values'!$A$3:$B$214,2,),"")</f>
        <v/>
      </c>
      <c r="J54" s="22" t="str">
        <f>_xlfn.IFNA(VLOOKUP(J53,'Codes + Draft Values'!$A$3:$B$214,2,),"")</f>
        <v/>
      </c>
      <c r="K54" s="22" t="str">
        <f>_xlfn.IFNA(VLOOKUP(K53,'Codes + Draft Values'!$A$3:$B$214,2,),"")</f>
        <v/>
      </c>
      <c r="L54" s="22" t="str">
        <f>_xlfn.IFNA(VLOOKUP(L53,'Codes + Draft Values'!$A$3:$B$214,2,),"")</f>
        <v/>
      </c>
      <c r="M54" s="22" t="str">
        <f>_xlfn.IFNA(VLOOKUP(M53,'Codes + Draft Values'!$A$3:$B$214,2,),"")</f>
        <v/>
      </c>
      <c r="N54" s="22" t="str">
        <f>_xlfn.IFNA(VLOOKUP(N53,'Codes + Draft Values'!$A$3:$B$214,2,),"")</f>
        <v/>
      </c>
      <c r="O54" s="27" t="str">
        <f>_xlfn.IFNA(VLOOKUP(O53,'Codes + Draft Values'!$A$3:$B$214,2,),"")</f>
        <v/>
      </c>
      <c r="P54" s="24" t="str">
        <f>_xlfn.IFNA(VLOOKUP(P53,'Codes + Draft Values'!$A$3:$B$214,2,),"")</f>
        <v/>
      </c>
      <c r="Q54" s="22" t="str">
        <f>_xlfn.IFNA(VLOOKUP(Q53,'Codes + Draft Values'!$A$3:$B$214,2,),"")</f>
        <v/>
      </c>
      <c r="R54" s="22" t="str">
        <f>_xlfn.IFNA(VLOOKUP(R53,'Codes + Draft Values'!$A$3:$B$214,2,),"")</f>
        <v/>
      </c>
      <c r="S54" s="22" t="str">
        <f>_xlfn.IFNA(VLOOKUP(S53,'Codes + Draft Values'!$A$3:$B$214,2,),"")</f>
        <v/>
      </c>
      <c r="T54" s="25" t="str">
        <f>_xlfn.IFNA(VLOOKUP(T53,'Codes + Draft Values'!$A$3:$B$214,2,),"")</f>
        <v/>
      </c>
      <c r="U54" s="100">
        <f>SUM(D54:T54)</f>
        <v>0</v>
      </c>
    </row>
    <row r="55" spans="1:21" ht="14" x14ac:dyDescent="0.2">
      <c r="A55" s="10"/>
      <c r="B55" s="40" t="s">
        <v>12</v>
      </c>
      <c r="C55" s="62"/>
      <c r="D55" s="61"/>
      <c r="E55" s="35"/>
      <c r="F55" s="33"/>
      <c r="G55" s="34"/>
      <c r="H55" s="34"/>
      <c r="I55" s="34"/>
      <c r="J55" s="34"/>
      <c r="K55" s="34"/>
      <c r="L55" s="34"/>
      <c r="M55" s="34"/>
      <c r="N55" s="34"/>
      <c r="O55" s="35"/>
      <c r="P55" s="33"/>
      <c r="Q55" s="34"/>
      <c r="R55" s="34"/>
      <c r="S55" s="34"/>
      <c r="T55" s="38"/>
      <c r="U55" s="29"/>
    </row>
    <row r="56" spans="1:21" ht="14" thickBot="1" x14ac:dyDescent="0.25">
      <c r="A56" s="37"/>
      <c r="B56" s="5" t="s">
        <v>40</v>
      </c>
      <c r="C56" s="63" t="str">
        <f>_xlfn.IFNA(VLOOKUP(C55,'Codes + Draft Values'!$A$3:$B$214,2,),"")</f>
        <v/>
      </c>
      <c r="D56" s="26" t="str">
        <f>_xlfn.IFNA(VLOOKUP(D55,'Codes + Draft Values'!$A$3:$B$214,2,),"")</f>
        <v/>
      </c>
      <c r="E56" s="25" t="str">
        <f>_xlfn.IFNA(VLOOKUP(E55,'Codes + Draft Values'!$A$3:$B$214,2,),"")</f>
        <v/>
      </c>
      <c r="F56" s="26" t="str">
        <f>_xlfn.IFNA(VLOOKUP(F55,'Codes + Draft Values'!$A$3:$B$214,2,),"")</f>
        <v/>
      </c>
      <c r="G56" s="22" t="str">
        <f>_xlfn.IFNA(VLOOKUP(G55,'Codes + Draft Values'!$A$3:$B$214,2,),"")</f>
        <v/>
      </c>
      <c r="H56" s="22" t="str">
        <f>_xlfn.IFNA(VLOOKUP(H55,'Codes + Draft Values'!$A$3:$B$214,2,),"")</f>
        <v/>
      </c>
      <c r="I56" s="22" t="str">
        <f>_xlfn.IFNA(VLOOKUP(I55,'Codes + Draft Values'!$A$3:$B$214,2,),"")</f>
        <v/>
      </c>
      <c r="J56" s="22" t="str">
        <f>_xlfn.IFNA(VLOOKUP(J55,'Codes + Draft Values'!$A$3:$B$214,2,),"")</f>
        <v/>
      </c>
      <c r="K56" s="22" t="str">
        <f>_xlfn.IFNA(VLOOKUP(K55,'Codes + Draft Values'!$A$3:$B$214,2,),"")</f>
        <v/>
      </c>
      <c r="L56" s="22" t="str">
        <f>_xlfn.IFNA(VLOOKUP(L55,'Codes + Draft Values'!$A$3:$B$214,2,),"")</f>
        <v/>
      </c>
      <c r="M56" s="22" t="str">
        <f>_xlfn.IFNA(VLOOKUP(M55,'Codes + Draft Values'!$A$3:$B$214,2,),"")</f>
        <v/>
      </c>
      <c r="N56" s="22" t="str">
        <f>_xlfn.IFNA(VLOOKUP(N55,'Codes + Draft Values'!$A$3:$B$214,2,),"")</f>
        <v/>
      </c>
      <c r="O56" s="27" t="str">
        <f>_xlfn.IFNA(VLOOKUP(O55,'Codes + Draft Values'!$A$3:$B$214,2,),"")</f>
        <v/>
      </c>
      <c r="P56" s="24" t="str">
        <f>_xlfn.IFNA(VLOOKUP(P55,'Codes + Draft Values'!$A$3:$B$214,2,),"")</f>
        <v/>
      </c>
      <c r="Q56" s="22" t="str">
        <f>_xlfn.IFNA(VLOOKUP(Q55,'Codes + Draft Values'!$A$3:$B$214,2,),"")</f>
        <v/>
      </c>
      <c r="R56" s="22" t="str">
        <f>_xlfn.IFNA(VLOOKUP(R55,'Codes + Draft Values'!$A$3:$B$214,2,),"")</f>
        <v/>
      </c>
      <c r="S56" s="22" t="str">
        <f>_xlfn.IFNA(VLOOKUP(S55,'Codes + Draft Values'!$A$3:$B$214,2,),"")</f>
        <v/>
      </c>
      <c r="T56" s="25" t="str">
        <f>_xlfn.IFNA(VLOOKUP(T55,'Codes + Draft Values'!$A$3:$B$214,2,),"")</f>
        <v/>
      </c>
      <c r="U56" s="100">
        <f>SUM(D56:T56)</f>
        <v>0</v>
      </c>
    </row>
    <row r="57" spans="1:21" ht="14" x14ac:dyDescent="0.2">
      <c r="A57" s="10"/>
      <c r="B57" s="40" t="s">
        <v>12</v>
      </c>
      <c r="C57" s="62"/>
      <c r="D57" s="61"/>
      <c r="E57" s="35"/>
      <c r="F57" s="33"/>
      <c r="G57" s="34"/>
      <c r="H57" s="34"/>
      <c r="I57" s="34"/>
      <c r="J57" s="34"/>
      <c r="K57" s="34"/>
      <c r="L57" s="34"/>
      <c r="M57" s="34"/>
      <c r="N57" s="34"/>
      <c r="O57" s="35"/>
      <c r="P57" s="33"/>
      <c r="Q57" s="34"/>
      <c r="R57" s="34"/>
      <c r="S57" s="34"/>
      <c r="T57" s="38"/>
      <c r="U57" s="29"/>
    </row>
    <row r="58" spans="1:21" ht="14" thickBot="1" x14ac:dyDescent="0.25">
      <c r="A58" s="37"/>
      <c r="B58" s="5" t="s">
        <v>40</v>
      </c>
      <c r="C58" s="63" t="str">
        <f>_xlfn.IFNA(VLOOKUP(C57,'Codes + Draft Values'!$A$3:$B$214,2,),"")</f>
        <v/>
      </c>
      <c r="D58" s="26" t="str">
        <f>_xlfn.IFNA(VLOOKUP(D57,'Codes + Draft Values'!$A$3:$B$214,2,),"")</f>
        <v/>
      </c>
      <c r="E58" s="25" t="str">
        <f>_xlfn.IFNA(VLOOKUP(E57,'Codes + Draft Values'!$A$3:$B$214,2,),"")</f>
        <v/>
      </c>
      <c r="F58" s="26" t="str">
        <f>_xlfn.IFNA(VLOOKUP(F57,'Codes + Draft Values'!$A$3:$B$214,2,),"")</f>
        <v/>
      </c>
      <c r="G58" s="22" t="str">
        <f>_xlfn.IFNA(VLOOKUP(G57,'Codes + Draft Values'!$A$3:$B$214,2,),"")</f>
        <v/>
      </c>
      <c r="H58" s="22" t="str">
        <f>_xlfn.IFNA(VLOOKUP(H57,'Codes + Draft Values'!$A$3:$B$214,2,),"")</f>
        <v/>
      </c>
      <c r="I58" s="22" t="str">
        <f>_xlfn.IFNA(VLOOKUP(I57,'Codes + Draft Values'!$A$3:$B$214,2,),"")</f>
        <v/>
      </c>
      <c r="J58" s="22" t="str">
        <f>_xlfn.IFNA(VLOOKUP(J57,'Codes + Draft Values'!$A$3:$B$214,2,),"")</f>
        <v/>
      </c>
      <c r="K58" s="22" t="str">
        <f>_xlfn.IFNA(VLOOKUP(K57,'Codes + Draft Values'!$A$3:$B$214,2,),"")</f>
        <v/>
      </c>
      <c r="L58" s="22" t="str">
        <f>_xlfn.IFNA(VLOOKUP(L57,'Codes + Draft Values'!$A$3:$B$214,2,),"")</f>
        <v/>
      </c>
      <c r="M58" s="22" t="str">
        <f>_xlfn.IFNA(VLOOKUP(M57,'Codes + Draft Values'!$A$3:$B$214,2,),"")</f>
        <v/>
      </c>
      <c r="N58" s="22" t="str">
        <f>_xlfn.IFNA(VLOOKUP(N57,'Codes + Draft Values'!$A$3:$B$214,2,),"")</f>
        <v/>
      </c>
      <c r="O58" s="27" t="str">
        <f>_xlfn.IFNA(VLOOKUP(O57,'Codes + Draft Values'!$A$3:$B$214,2,),"")</f>
        <v/>
      </c>
      <c r="P58" s="24" t="str">
        <f>_xlfn.IFNA(VLOOKUP(P57,'Codes + Draft Values'!$A$3:$B$214,2,),"")</f>
        <v/>
      </c>
      <c r="Q58" s="22" t="str">
        <f>_xlfn.IFNA(VLOOKUP(Q57,'Codes + Draft Values'!$A$3:$B$214,2,),"")</f>
        <v/>
      </c>
      <c r="R58" s="22" t="str">
        <f>_xlfn.IFNA(VLOOKUP(R57,'Codes + Draft Values'!$A$3:$B$214,2,),"")</f>
        <v/>
      </c>
      <c r="S58" s="22" t="str">
        <f>_xlfn.IFNA(VLOOKUP(S57,'Codes + Draft Values'!$A$3:$B$214,2,),"")</f>
        <v/>
      </c>
      <c r="T58" s="25" t="str">
        <f>_xlfn.IFNA(VLOOKUP(T57,'Codes + Draft Values'!$A$3:$B$214,2,),"")</f>
        <v/>
      </c>
      <c r="U58" s="100">
        <f>SUM(D58:T58)</f>
        <v>0</v>
      </c>
    </row>
    <row r="59" spans="1:21" ht="14" x14ac:dyDescent="0.2">
      <c r="A59" s="10"/>
      <c r="B59" s="40" t="s">
        <v>12</v>
      </c>
      <c r="C59" s="62"/>
      <c r="D59" s="61"/>
      <c r="E59" s="35"/>
      <c r="F59" s="33"/>
      <c r="G59" s="34"/>
      <c r="H59" s="34"/>
      <c r="I59" s="34"/>
      <c r="J59" s="34"/>
      <c r="K59" s="34"/>
      <c r="L59" s="34"/>
      <c r="M59" s="34"/>
      <c r="N59" s="34"/>
      <c r="O59" s="35"/>
      <c r="P59" s="33"/>
      <c r="Q59" s="34"/>
      <c r="R59" s="34"/>
      <c r="S59" s="34"/>
      <c r="T59" s="38"/>
      <c r="U59" s="29"/>
    </row>
    <row r="60" spans="1:21" ht="14" thickBot="1" x14ac:dyDescent="0.25">
      <c r="A60" s="37"/>
      <c r="B60" s="5" t="s">
        <v>40</v>
      </c>
      <c r="C60" s="63" t="str">
        <f>_xlfn.IFNA(VLOOKUP(C59,'Codes + Draft Values'!$A$3:$B$214,2,),"")</f>
        <v/>
      </c>
      <c r="D60" s="26" t="str">
        <f>_xlfn.IFNA(VLOOKUP(D59,'Codes + Draft Values'!$A$3:$B$214,2,),"")</f>
        <v/>
      </c>
      <c r="E60" s="25" t="str">
        <f>_xlfn.IFNA(VLOOKUP(E59,'Codes + Draft Values'!$A$3:$B$214,2,),"")</f>
        <v/>
      </c>
      <c r="F60" s="26" t="str">
        <f>_xlfn.IFNA(VLOOKUP(F59,'Codes + Draft Values'!$A$3:$B$214,2,),"")</f>
        <v/>
      </c>
      <c r="G60" s="22" t="str">
        <f>_xlfn.IFNA(VLOOKUP(G59,'Codes + Draft Values'!$A$3:$B$214,2,),"")</f>
        <v/>
      </c>
      <c r="H60" s="22" t="str">
        <f>_xlfn.IFNA(VLOOKUP(H59,'Codes + Draft Values'!$A$3:$B$214,2,),"")</f>
        <v/>
      </c>
      <c r="I60" s="22" t="str">
        <f>_xlfn.IFNA(VLOOKUP(I59,'Codes + Draft Values'!$A$3:$B$214,2,),"")</f>
        <v/>
      </c>
      <c r="J60" s="22" t="str">
        <f>_xlfn.IFNA(VLOOKUP(J59,'Codes + Draft Values'!$A$3:$B$214,2,),"")</f>
        <v/>
      </c>
      <c r="K60" s="22" t="str">
        <f>_xlfn.IFNA(VLOOKUP(K59,'Codes + Draft Values'!$A$3:$B$214,2,),"")</f>
        <v/>
      </c>
      <c r="L60" s="22" t="str">
        <f>_xlfn.IFNA(VLOOKUP(L59,'Codes + Draft Values'!$A$3:$B$214,2,),"")</f>
        <v/>
      </c>
      <c r="M60" s="22" t="str">
        <f>_xlfn.IFNA(VLOOKUP(M59,'Codes + Draft Values'!$A$3:$B$214,2,),"")</f>
        <v/>
      </c>
      <c r="N60" s="22" t="str">
        <f>_xlfn.IFNA(VLOOKUP(N59,'Codes + Draft Values'!$A$3:$B$214,2,),"")</f>
        <v/>
      </c>
      <c r="O60" s="27" t="str">
        <f>_xlfn.IFNA(VLOOKUP(O59,'Codes + Draft Values'!$A$3:$B$214,2,),"")</f>
        <v/>
      </c>
      <c r="P60" s="24" t="str">
        <f>_xlfn.IFNA(VLOOKUP(P59,'Codes + Draft Values'!$A$3:$B$214,2,),"")</f>
        <v/>
      </c>
      <c r="Q60" s="22" t="str">
        <f>_xlfn.IFNA(VLOOKUP(Q59,'Codes + Draft Values'!$A$3:$B$214,2,),"")</f>
        <v/>
      </c>
      <c r="R60" s="22" t="str">
        <f>_xlfn.IFNA(VLOOKUP(R59,'Codes + Draft Values'!$A$3:$B$214,2,),"")</f>
        <v/>
      </c>
      <c r="S60" s="22" t="str">
        <f>_xlfn.IFNA(VLOOKUP(S59,'Codes + Draft Values'!$A$3:$B$214,2,),"")</f>
        <v/>
      </c>
      <c r="T60" s="25" t="str">
        <f>_xlfn.IFNA(VLOOKUP(T59,'Codes + Draft Values'!$A$3:$B$214,2,),"")</f>
        <v/>
      </c>
      <c r="U60" s="100">
        <f>SUM(D60:T60)</f>
        <v>0</v>
      </c>
    </row>
    <row r="61" spans="1:21" ht="14" x14ac:dyDescent="0.2">
      <c r="A61" s="10"/>
      <c r="B61" s="40" t="s">
        <v>12</v>
      </c>
      <c r="C61" s="62"/>
      <c r="D61" s="61"/>
      <c r="E61" s="35"/>
      <c r="F61" s="33"/>
      <c r="G61" s="34"/>
      <c r="H61" s="34"/>
      <c r="I61" s="34"/>
      <c r="J61" s="34"/>
      <c r="K61" s="34"/>
      <c r="L61" s="34"/>
      <c r="M61" s="34"/>
      <c r="N61" s="34"/>
      <c r="O61" s="35"/>
      <c r="P61" s="33"/>
      <c r="Q61" s="34"/>
      <c r="R61" s="34"/>
      <c r="S61" s="34"/>
      <c r="T61" s="38"/>
      <c r="U61" s="29"/>
    </row>
    <row r="62" spans="1:21" ht="14" thickBot="1" x14ac:dyDescent="0.25">
      <c r="A62" s="37"/>
      <c r="B62" s="5" t="s">
        <v>40</v>
      </c>
      <c r="C62" s="63" t="str">
        <f>_xlfn.IFNA(VLOOKUP(C61,'Codes + Draft Values'!$A$3:$B$214,2,),"")</f>
        <v/>
      </c>
      <c r="D62" s="26" t="str">
        <f>_xlfn.IFNA(VLOOKUP(D61,'Codes + Draft Values'!$A$3:$B$214,2,),"")</f>
        <v/>
      </c>
      <c r="E62" s="25" t="str">
        <f>_xlfn.IFNA(VLOOKUP(E61,'Codes + Draft Values'!$A$3:$B$214,2,),"")</f>
        <v/>
      </c>
      <c r="F62" s="26" t="str">
        <f>_xlfn.IFNA(VLOOKUP(F61,'Codes + Draft Values'!$A$3:$B$214,2,),"")</f>
        <v/>
      </c>
      <c r="G62" s="22" t="str">
        <f>_xlfn.IFNA(VLOOKUP(G61,'Codes + Draft Values'!$A$3:$B$214,2,),"")</f>
        <v/>
      </c>
      <c r="H62" s="22" t="str">
        <f>_xlfn.IFNA(VLOOKUP(H61,'Codes + Draft Values'!$A$3:$B$214,2,),"")</f>
        <v/>
      </c>
      <c r="I62" s="22" t="str">
        <f>_xlfn.IFNA(VLOOKUP(I61,'Codes + Draft Values'!$A$3:$B$214,2,),"")</f>
        <v/>
      </c>
      <c r="J62" s="22" t="str">
        <f>_xlfn.IFNA(VLOOKUP(J61,'Codes + Draft Values'!$A$3:$B$214,2,),"")</f>
        <v/>
      </c>
      <c r="K62" s="22" t="str">
        <f>_xlfn.IFNA(VLOOKUP(K61,'Codes + Draft Values'!$A$3:$B$214,2,),"")</f>
        <v/>
      </c>
      <c r="L62" s="22" t="str">
        <f>_xlfn.IFNA(VLOOKUP(L61,'Codes + Draft Values'!$A$3:$B$214,2,),"")</f>
        <v/>
      </c>
      <c r="M62" s="22" t="str">
        <f>_xlfn.IFNA(VLOOKUP(M61,'Codes + Draft Values'!$A$3:$B$214,2,),"")</f>
        <v/>
      </c>
      <c r="N62" s="22" t="str">
        <f>_xlfn.IFNA(VLOOKUP(N61,'Codes + Draft Values'!$A$3:$B$214,2,),"")</f>
        <v/>
      </c>
      <c r="O62" s="27" t="str">
        <f>_xlfn.IFNA(VLOOKUP(O61,'Codes + Draft Values'!$A$3:$B$214,2,),"")</f>
        <v/>
      </c>
      <c r="P62" s="24" t="str">
        <f>_xlfn.IFNA(VLOOKUP(P61,'Codes + Draft Values'!$A$3:$B$214,2,),"")</f>
        <v/>
      </c>
      <c r="Q62" s="22" t="str">
        <f>_xlfn.IFNA(VLOOKUP(Q61,'Codes + Draft Values'!$A$3:$B$214,2,),"")</f>
        <v/>
      </c>
      <c r="R62" s="22" t="str">
        <f>_xlfn.IFNA(VLOOKUP(R61,'Codes + Draft Values'!$A$3:$B$214,2,),"")</f>
        <v/>
      </c>
      <c r="S62" s="22" t="str">
        <f>_xlfn.IFNA(VLOOKUP(S61,'Codes + Draft Values'!$A$3:$B$214,2,),"")</f>
        <v/>
      </c>
      <c r="T62" s="25" t="str">
        <f>_xlfn.IFNA(VLOOKUP(T61,'Codes + Draft Values'!$A$3:$B$214,2,),"")</f>
        <v/>
      </c>
      <c r="U62" s="100">
        <f>SUM(D62:T62)</f>
        <v>0</v>
      </c>
    </row>
    <row r="63" spans="1:21" ht="20.5" customHeight="1" thickBot="1" x14ac:dyDescent="0.25">
      <c r="A63" s="7"/>
      <c r="B63" s="8"/>
      <c r="C63" s="8"/>
      <c r="D63" s="8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s">
        <v>41</v>
      </c>
      <c r="U63" s="101">
        <f>U62+U60+U58+U56+U54+U52+U50+U48+U46+U44+U42+U40+U38+U36+U34+U32+U30+U28+U26+U24+U22+U20+U18+U16+U14</f>
        <v>6.1400000000000006</v>
      </c>
    </row>
  </sheetData>
  <sheetProtection algorithmName="SHA-512" hashValue="mFF+S27wz6Udi5pY1iEst/4RIZV06A5+h1/KKRz2N8EntBvNGbYv+O/POVxJf/yzuKZNCnuDD5NKbdCt6x/URw==" saltValue="AeQVQejo6S0rzBACshWNxA==" spinCount="100000" sheet="1" objects="1" scenarios="1"/>
  <mergeCells count="12">
    <mergeCell ref="A8:B8"/>
    <mergeCell ref="C8:U8"/>
    <mergeCell ref="A10:U10"/>
    <mergeCell ref="D12:E12"/>
    <mergeCell ref="F12:O12"/>
    <mergeCell ref="P12:T12"/>
    <mergeCell ref="A5:B5"/>
    <mergeCell ref="C5:U5"/>
    <mergeCell ref="A6:B6"/>
    <mergeCell ref="C6:U6"/>
    <mergeCell ref="A7:B7"/>
    <mergeCell ref="C7:U7"/>
  </mergeCells>
  <conditionalFormatting sqref="A11 B12:B13 B15">
    <cfRule type="containsText" dxfId="389" priority="246" operator="containsText" text=" ">
      <formula>NOT(ISERROR(SEARCH(" ",A11)))</formula>
    </cfRule>
    <cfRule type="containsText" dxfId="388" priority="247" operator="containsText" text="BONUSES">
      <formula>NOT(ISERROR(SEARCH("BONUSES",A11)))</formula>
    </cfRule>
    <cfRule type="containsText" dxfId="387" priority="248" operator="containsText" text="TRANSITION">
      <formula>NOT(ISERROR(SEARCH("TRANSITION",A11)))</formula>
    </cfRule>
    <cfRule type="containsText" dxfId="386" priority="249" operator="containsText" text="ACROBATIC">
      <formula>NOT(ISERROR(SEARCH("ACROBATIC",A11)))</formula>
    </cfRule>
    <cfRule type="containsText" dxfId="385" priority="250" operator="containsText" text="HYBRID">
      <formula>NOT(ISERROR(SEARCH("HYBRID",A11)))</formula>
    </cfRule>
  </conditionalFormatting>
  <conditionalFormatting sqref="A6:A9">
    <cfRule type="containsText" dxfId="384" priority="241" operator="containsText" text=" ">
      <formula>NOT(ISERROR(SEARCH(" ",A6)))</formula>
    </cfRule>
    <cfRule type="containsText" dxfId="383" priority="242" operator="containsText" text="BONUSES">
      <formula>NOT(ISERROR(SEARCH("BONUSES",A6)))</formula>
    </cfRule>
    <cfRule type="containsText" dxfId="382" priority="243" operator="containsText" text="TRANSITION">
      <formula>NOT(ISERROR(SEARCH("TRANSITION",A6)))</formula>
    </cfRule>
    <cfRule type="containsText" dxfId="381" priority="244" operator="containsText" text="ACROBATIC">
      <formula>NOT(ISERROR(SEARCH("ACROBATIC",A6)))</formula>
    </cfRule>
    <cfRule type="containsText" dxfId="380" priority="245" operator="containsText" text="HYBRID">
      <formula>NOT(ISERROR(SEARCH("HYBRID",A6)))</formula>
    </cfRule>
  </conditionalFormatting>
  <conditionalFormatting sqref="B17">
    <cfRule type="containsText" dxfId="379" priority="116" operator="containsText" text=" ">
      <formula>NOT(ISERROR(SEARCH(" ",B17)))</formula>
    </cfRule>
    <cfRule type="containsText" dxfId="378" priority="117" operator="containsText" text="BONUSES">
      <formula>NOT(ISERROR(SEARCH("BONUSES",B17)))</formula>
    </cfRule>
    <cfRule type="containsText" dxfId="377" priority="118" operator="containsText" text="TRANSITION">
      <formula>NOT(ISERROR(SEARCH("TRANSITION",B17)))</formula>
    </cfRule>
    <cfRule type="containsText" dxfId="376" priority="119" operator="containsText" text="ACROBATIC">
      <formula>NOT(ISERROR(SEARCH("ACROBATIC",B17)))</formula>
    </cfRule>
    <cfRule type="containsText" dxfId="375" priority="120" operator="containsText" text="HYBRID">
      <formula>NOT(ISERROR(SEARCH("HYBRID",B17)))</formula>
    </cfRule>
  </conditionalFormatting>
  <conditionalFormatting sqref="B19">
    <cfRule type="containsText" dxfId="374" priority="111" operator="containsText" text=" ">
      <formula>NOT(ISERROR(SEARCH(" ",B19)))</formula>
    </cfRule>
    <cfRule type="containsText" dxfId="373" priority="112" operator="containsText" text="BONUSES">
      <formula>NOT(ISERROR(SEARCH("BONUSES",B19)))</formula>
    </cfRule>
    <cfRule type="containsText" dxfId="372" priority="113" operator="containsText" text="TRANSITION">
      <formula>NOT(ISERROR(SEARCH("TRANSITION",B19)))</formula>
    </cfRule>
    <cfRule type="containsText" dxfId="371" priority="114" operator="containsText" text="ACROBATIC">
      <formula>NOT(ISERROR(SEARCH("ACROBATIC",B19)))</formula>
    </cfRule>
    <cfRule type="containsText" dxfId="370" priority="115" operator="containsText" text="HYBRID">
      <formula>NOT(ISERROR(SEARCH("HYBRID",B19)))</formula>
    </cfRule>
  </conditionalFormatting>
  <conditionalFormatting sqref="B21">
    <cfRule type="containsText" dxfId="369" priority="106" operator="containsText" text=" ">
      <formula>NOT(ISERROR(SEARCH(" ",B21)))</formula>
    </cfRule>
    <cfRule type="containsText" dxfId="368" priority="107" operator="containsText" text="BONUSES">
      <formula>NOT(ISERROR(SEARCH("BONUSES",B21)))</formula>
    </cfRule>
    <cfRule type="containsText" dxfId="367" priority="108" operator="containsText" text="TRANSITION">
      <formula>NOT(ISERROR(SEARCH("TRANSITION",B21)))</formula>
    </cfRule>
    <cfRule type="containsText" dxfId="366" priority="109" operator="containsText" text="ACROBATIC">
      <formula>NOT(ISERROR(SEARCH("ACROBATIC",B21)))</formula>
    </cfRule>
    <cfRule type="containsText" dxfId="365" priority="110" operator="containsText" text="HYBRID">
      <formula>NOT(ISERROR(SEARCH("HYBRID",B21)))</formula>
    </cfRule>
  </conditionalFormatting>
  <conditionalFormatting sqref="B23">
    <cfRule type="containsText" dxfId="364" priority="101" operator="containsText" text=" ">
      <formula>NOT(ISERROR(SEARCH(" ",B23)))</formula>
    </cfRule>
    <cfRule type="containsText" dxfId="363" priority="102" operator="containsText" text="BONUSES">
      <formula>NOT(ISERROR(SEARCH("BONUSES",B23)))</formula>
    </cfRule>
    <cfRule type="containsText" dxfId="362" priority="103" operator="containsText" text="TRANSITION">
      <formula>NOT(ISERROR(SEARCH("TRANSITION",B23)))</formula>
    </cfRule>
    <cfRule type="containsText" dxfId="361" priority="104" operator="containsText" text="ACROBATIC">
      <formula>NOT(ISERROR(SEARCH("ACROBATIC",B23)))</formula>
    </cfRule>
    <cfRule type="containsText" dxfId="360" priority="105" operator="containsText" text="HYBRID">
      <formula>NOT(ISERROR(SEARCH("HYBRID",B23)))</formula>
    </cfRule>
  </conditionalFormatting>
  <conditionalFormatting sqref="B25">
    <cfRule type="containsText" dxfId="359" priority="96" operator="containsText" text=" ">
      <formula>NOT(ISERROR(SEARCH(" ",B25)))</formula>
    </cfRule>
    <cfRule type="containsText" dxfId="358" priority="97" operator="containsText" text="BONUSES">
      <formula>NOT(ISERROR(SEARCH("BONUSES",B25)))</formula>
    </cfRule>
    <cfRule type="containsText" dxfId="357" priority="98" operator="containsText" text="TRANSITION">
      <formula>NOT(ISERROR(SEARCH("TRANSITION",B25)))</formula>
    </cfRule>
    <cfRule type="containsText" dxfId="356" priority="99" operator="containsText" text="ACROBATIC">
      <formula>NOT(ISERROR(SEARCH("ACROBATIC",B25)))</formula>
    </cfRule>
    <cfRule type="containsText" dxfId="355" priority="100" operator="containsText" text="HYBRID">
      <formula>NOT(ISERROR(SEARCH("HYBRID",B25)))</formula>
    </cfRule>
  </conditionalFormatting>
  <conditionalFormatting sqref="B27">
    <cfRule type="containsText" dxfId="354" priority="91" operator="containsText" text=" ">
      <formula>NOT(ISERROR(SEARCH(" ",B27)))</formula>
    </cfRule>
    <cfRule type="containsText" dxfId="353" priority="92" operator="containsText" text="BONUSES">
      <formula>NOT(ISERROR(SEARCH("BONUSES",B27)))</formula>
    </cfRule>
    <cfRule type="containsText" dxfId="352" priority="93" operator="containsText" text="TRANSITION">
      <formula>NOT(ISERROR(SEARCH("TRANSITION",B27)))</formula>
    </cfRule>
    <cfRule type="containsText" dxfId="351" priority="94" operator="containsText" text="ACROBATIC">
      <formula>NOT(ISERROR(SEARCH("ACROBATIC",B27)))</formula>
    </cfRule>
    <cfRule type="containsText" dxfId="350" priority="95" operator="containsText" text="HYBRID">
      <formula>NOT(ISERROR(SEARCH("HYBRID",B27)))</formula>
    </cfRule>
  </conditionalFormatting>
  <conditionalFormatting sqref="B29">
    <cfRule type="containsText" dxfId="349" priority="86" operator="containsText" text=" ">
      <formula>NOT(ISERROR(SEARCH(" ",B29)))</formula>
    </cfRule>
    <cfRule type="containsText" dxfId="348" priority="87" operator="containsText" text="BONUSES">
      <formula>NOT(ISERROR(SEARCH("BONUSES",B29)))</formula>
    </cfRule>
    <cfRule type="containsText" dxfId="347" priority="88" operator="containsText" text="TRANSITION">
      <formula>NOT(ISERROR(SEARCH("TRANSITION",B29)))</formula>
    </cfRule>
    <cfRule type="containsText" dxfId="346" priority="89" operator="containsText" text="ACROBATIC">
      <formula>NOT(ISERROR(SEARCH("ACROBATIC",B29)))</formula>
    </cfRule>
    <cfRule type="containsText" dxfId="345" priority="90" operator="containsText" text="HYBRID">
      <formula>NOT(ISERROR(SEARCH("HYBRID",B29)))</formula>
    </cfRule>
  </conditionalFormatting>
  <conditionalFormatting sqref="B31">
    <cfRule type="containsText" dxfId="344" priority="81" operator="containsText" text=" ">
      <formula>NOT(ISERROR(SEARCH(" ",B31)))</formula>
    </cfRule>
    <cfRule type="containsText" dxfId="343" priority="82" operator="containsText" text="BONUSES">
      <formula>NOT(ISERROR(SEARCH("BONUSES",B31)))</formula>
    </cfRule>
    <cfRule type="containsText" dxfId="342" priority="83" operator="containsText" text="TRANSITION">
      <formula>NOT(ISERROR(SEARCH("TRANSITION",B31)))</formula>
    </cfRule>
    <cfRule type="containsText" dxfId="341" priority="84" operator="containsText" text="ACROBATIC">
      <formula>NOT(ISERROR(SEARCH("ACROBATIC",B31)))</formula>
    </cfRule>
    <cfRule type="containsText" dxfId="340" priority="85" operator="containsText" text="HYBRID">
      <formula>NOT(ISERROR(SEARCH("HYBRID",B31)))</formula>
    </cfRule>
  </conditionalFormatting>
  <conditionalFormatting sqref="B33">
    <cfRule type="containsText" dxfId="339" priority="76" operator="containsText" text=" ">
      <formula>NOT(ISERROR(SEARCH(" ",B33)))</formula>
    </cfRule>
    <cfRule type="containsText" dxfId="338" priority="77" operator="containsText" text="BONUSES">
      <formula>NOT(ISERROR(SEARCH("BONUSES",B33)))</formula>
    </cfRule>
    <cfRule type="containsText" dxfId="337" priority="78" operator="containsText" text="TRANSITION">
      <formula>NOT(ISERROR(SEARCH("TRANSITION",B33)))</formula>
    </cfRule>
    <cfRule type="containsText" dxfId="336" priority="79" operator="containsText" text="ACROBATIC">
      <formula>NOT(ISERROR(SEARCH("ACROBATIC",B33)))</formula>
    </cfRule>
    <cfRule type="containsText" dxfId="335" priority="80" operator="containsText" text="HYBRID">
      <formula>NOT(ISERROR(SEARCH("HYBRID",B33)))</formula>
    </cfRule>
  </conditionalFormatting>
  <conditionalFormatting sqref="B35">
    <cfRule type="containsText" dxfId="334" priority="71" operator="containsText" text=" ">
      <formula>NOT(ISERROR(SEARCH(" ",B35)))</formula>
    </cfRule>
    <cfRule type="containsText" dxfId="333" priority="72" operator="containsText" text="BONUSES">
      <formula>NOT(ISERROR(SEARCH("BONUSES",B35)))</formula>
    </cfRule>
    <cfRule type="containsText" dxfId="332" priority="73" operator="containsText" text="TRANSITION">
      <formula>NOT(ISERROR(SEARCH("TRANSITION",B35)))</formula>
    </cfRule>
    <cfRule type="containsText" dxfId="331" priority="74" operator="containsText" text="ACROBATIC">
      <formula>NOT(ISERROR(SEARCH("ACROBATIC",B35)))</formula>
    </cfRule>
    <cfRule type="containsText" dxfId="330" priority="75" operator="containsText" text="HYBRID">
      <formula>NOT(ISERROR(SEARCH("HYBRID",B35)))</formula>
    </cfRule>
  </conditionalFormatting>
  <conditionalFormatting sqref="B37">
    <cfRule type="containsText" dxfId="329" priority="66" operator="containsText" text=" ">
      <formula>NOT(ISERROR(SEARCH(" ",B37)))</formula>
    </cfRule>
    <cfRule type="containsText" dxfId="328" priority="67" operator="containsText" text="BONUSES">
      <formula>NOT(ISERROR(SEARCH("BONUSES",B37)))</formula>
    </cfRule>
    <cfRule type="containsText" dxfId="327" priority="68" operator="containsText" text="TRANSITION">
      <formula>NOT(ISERROR(SEARCH("TRANSITION",B37)))</formula>
    </cfRule>
    <cfRule type="containsText" dxfId="326" priority="69" operator="containsText" text="ACROBATIC">
      <formula>NOT(ISERROR(SEARCH("ACROBATIC",B37)))</formula>
    </cfRule>
    <cfRule type="containsText" dxfId="325" priority="70" operator="containsText" text="HYBRID">
      <formula>NOT(ISERROR(SEARCH("HYBRID",B37)))</formula>
    </cfRule>
  </conditionalFormatting>
  <conditionalFormatting sqref="B39">
    <cfRule type="containsText" dxfId="324" priority="61" operator="containsText" text=" ">
      <formula>NOT(ISERROR(SEARCH(" ",B39)))</formula>
    </cfRule>
    <cfRule type="containsText" dxfId="323" priority="62" operator="containsText" text="BONUSES">
      <formula>NOT(ISERROR(SEARCH("BONUSES",B39)))</formula>
    </cfRule>
    <cfRule type="containsText" dxfId="322" priority="63" operator="containsText" text="TRANSITION">
      <formula>NOT(ISERROR(SEARCH("TRANSITION",B39)))</formula>
    </cfRule>
    <cfRule type="containsText" dxfId="321" priority="64" operator="containsText" text="ACROBATIC">
      <formula>NOT(ISERROR(SEARCH("ACROBATIC",B39)))</formula>
    </cfRule>
    <cfRule type="containsText" dxfId="320" priority="65" operator="containsText" text="HYBRID">
      <formula>NOT(ISERROR(SEARCH("HYBRID",B39)))</formula>
    </cfRule>
  </conditionalFormatting>
  <conditionalFormatting sqref="B41">
    <cfRule type="containsText" dxfId="319" priority="56" operator="containsText" text=" ">
      <formula>NOT(ISERROR(SEARCH(" ",B41)))</formula>
    </cfRule>
    <cfRule type="containsText" dxfId="318" priority="57" operator="containsText" text="BONUSES">
      <formula>NOT(ISERROR(SEARCH("BONUSES",B41)))</formula>
    </cfRule>
    <cfRule type="containsText" dxfId="317" priority="58" operator="containsText" text="TRANSITION">
      <formula>NOT(ISERROR(SEARCH("TRANSITION",B41)))</formula>
    </cfRule>
    <cfRule type="containsText" dxfId="316" priority="59" operator="containsText" text="ACROBATIC">
      <formula>NOT(ISERROR(SEARCH("ACROBATIC",B41)))</formula>
    </cfRule>
    <cfRule type="containsText" dxfId="315" priority="60" operator="containsText" text="HYBRID">
      <formula>NOT(ISERROR(SEARCH("HYBRID",B41)))</formula>
    </cfRule>
  </conditionalFormatting>
  <conditionalFormatting sqref="B43">
    <cfRule type="containsText" dxfId="314" priority="51" operator="containsText" text=" ">
      <formula>NOT(ISERROR(SEARCH(" ",B43)))</formula>
    </cfRule>
    <cfRule type="containsText" dxfId="313" priority="52" operator="containsText" text="BONUSES">
      <formula>NOT(ISERROR(SEARCH("BONUSES",B43)))</formula>
    </cfRule>
    <cfRule type="containsText" dxfId="312" priority="53" operator="containsText" text="TRANSITION">
      <formula>NOT(ISERROR(SEARCH("TRANSITION",B43)))</formula>
    </cfRule>
    <cfRule type="containsText" dxfId="311" priority="54" operator="containsText" text="ACROBATIC">
      <formula>NOT(ISERROR(SEARCH("ACROBATIC",B43)))</formula>
    </cfRule>
    <cfRule type="containsText" dxfId="310" priority="55" operator="containsText" text="HYBRID">
      <formula>NOT(ISERROR(SEARCH("HYBRID",B43)))</formula>
    </cfRule>
  </conditionalFormatting>
  <conditionalFormatting sqref="B45">
    <cfRule type="containsText" dxfId="309" priority="46" operator="containsText" text=" ">
      <formula>NOT(ISERROR(SEARCH(" ",B45)))</formula>
    </cfRule>
    <cfRule type="containsText" dxfId="308" priority="47" operator="containsText" text="BONUSES">
      <formula>NOT(ISERROR(SEARCH("BONUSES",B45)))</formula>
    </cfRule>
    <cfRule type="containsText" dxfId="307" priority="48" operator="containsText" text="TRANSITION">
      <formula>NOT(ISERROR(SEARCH("TRANSITION",B45)))</formula>
    </cfRule>
    <cfRule type="containsText" dxfId="306" priority="49" operator="containsText" text="ACROBATIC">
      <formula>NOT(ISERROR(SEARCH("ACROBATIC",B45)))</formula>
    </cfRule>
    <cfRule type="containsText" dxfId="305" priority="50" operator="containsText" text="HYBRID">
      <formula>NOT(ISERROR(SEARCH("HYBRID",B45)))</formula>
    </cfRule>
  </conditionalFormatting>
  <conditionalFormatting sqref="B47">
    <cfRule type="containsText" dxfId="304" priority="41" operator="containsText" text=" ">
      <formula>NOT(ISERROR(SEARCH(" ",B47)))</formula>
    </cfRule>
    <cfRule type="containsText" dxfId="303" priority="42" operator="containsText" text="BONUSES">
      <formula>NOT(ISERROR(SEARCH("BONUSES",B47)))</formula>
    </cfRule>
    <cfRule type="containsText" dxfId="302" priority="43" operator="containsText" text="TRANSITION">
      <formula>NOT(ISERROR(SEARCH("TRANSITION",B47)))</formula>
    </cfRule>
    <cfRule type="containsText" dxfId="301" priority="44" operator="containsText" text="ACROBATIC">
      <formula>NOT(ISERROR(SEARCH("ACROBATIC",B47)))</formula>
    </cfRule>
    <cfRule type="containsText" dxfId="300" priority="45" operator="containsText" text="HYBRID">
      <formula>NOT(ISERROR(SEARCH("HYBRID",B47)))</formula>
    </cfRule>
  </conditionalFormatting>
  <conditionalFormatting sqref="B49">
    <cfRule type="containsText" dxfId="299" priority="36" operator="containsText" text=" ">
      <formula>NOT(ISERROR(SEARCH(" ",B49)))</formula>
    </cfRule>
    <cfRule type="containsText" dxfId="298" priority="37" operator="containsText" text="BONUSES">
      <formula>NOT(ISERROR(SEARCH("BONUSES",B49)))</formula>
    </cfRule>
    <cfRule type="containsText" dxfId="297" priority="38" operator="containsText" text="TRANSITION">
      <formula>NOT(ISERROR(SEARCH("TRANSITION",B49)))</formula>
    </cfRule>
    <cfRule type="containsText" dxfId="296" priority="39" operator="containsText" text="ACROBATIC">
      <formula>NOT(ISERROR(SEARCH("ACROBATIC",B49)))</formula>
    </cfRule>
    <cfRule type="containsText" dxfId="295" priority="40" operator="containsText" text="HYBRID">
      <formula>NOT(ISERROR(SEARCH("HYBRID",B49)))</formula>
    </cfRule>
  </conditionalFormatting>
  <conditionalFormatting sqref="B51">
    <cfRule type="containsText" dxfId="294" priority="31" operator="containsText" text=" ">
      <formula>NOT(ISERROR(SEARCH(" ",B51)))</formula>
    </cfRule>
    <cfRule type="containsText" dxfId="293" priority="32" operator="containsText" text="BONUSES">
      <formula>NOT(ISERROR(SEARCH("BONUSES",B51)))</formula>
    </cfRule>
    <cfRule type="containsText" dxfId="292" priority="33" operator="containsText" text="TRANSITION">
      <formula>NOT(ISERROR(SEARCH("TRANSITION",B51)))</formula>
    </cfRule>
    <cfRule type="containsText" dxfId="291" priority="34" operator="containsText" text="ACROBATIC">
      <formula>NOT(ISERROR(SEARCH("ACROBATIC",B51)))</formula>
    </cfRule>
    <cfRule type="containsText" dxfId="290" priority="35" operator="containsText" text="HYBRID">
      <formula>NOT(ISERROR(SEARCH("HYBRID",B51)))</formula>
    </cfRule>
  </conditionalFormatting>
  <conditionalFormatting sqref="B53">
    <cfRule type="containsText" dxfId="289" priority="26" operator="containsText" text=" ">
      <formula>NOT(ISERROR(SEARCH(" ",B53)))</formula>
    </cfRule>
    <cfRule type="containsText" dxfId="288" priority="27" operator="containsText" text="BONUSES">
      <formula>NOT(ISERROR(SEARCH("BONUSES",B53)))</formula>
    </cfRule>
    <cfRule type="containsText" dxfId="287" priority="28" operator="containsText" text="TRANSITION">
      <formula>NOT(ISERROR(SEARCH("TRANSITION",B53)))</formula>
    </cfRule>
    <cfRule type="containsText" dxfId="286" priority="29" operator="containsText" text="ACROBATIC">
      <formula>NOT(ISERROR(SEARCH("ACROBATIC",B53)))</formula>
    </cfRule>
    <cfRule type="containsText" dxfId="285" priority="30" operator="containsText" text="HYBRID">
      <formula>NOT(ISERROR(SEARCH("HYBRID",B53)))</formula>
    </cfRule>
  </conditionalFormatting>
  <conditionalFormatting sqref="B55">
    <cfRule type="containsText" dxfId="284" priority="21" operator="containsText" text=" ">
      <formula>NOT(ISERROR(SEARCH(" ",B55)))</formula>
    </cfRule>
    <cfRule type="containsText" dxfId="283" priority="22" operator="containsText" text="BONUSES">
      <formula>NOT(ISERROR(SEARCH("BONUSES",B55)))</formula>
    </cfRule>
    <cfRule type="containsText" dxfId="282" priority="23" operator="containsText" text="TRANSITION">
      <formula>NOT(ISERROR(SEARCH("TRANSITION",B55)))</formula>
    </cfRule>
    <cfRule type="containsText" dxfId="281" priority="24" operator="containsText" text="ACROBATIC">
      <formula>NOT(ISERROR(SEARCH("ACROBATIC",B55)))</formula>
    </cfRule>
    <cfRule type="containsText" dxfId="280" priority="25" operator="containsText" text="HYBRID">
      <formula>NOT(ISERROR(SEARCH("HYBRID",B55)))</formula>
    </cfRule>
  </conditionalFormatting>
  <conditionalFormatting sqref="B57">
    <cfRule type="containsText" dxfId="279" priority="16" operator="containsText" text=" ">
      <formula>NOT(ISERROR(SEARCH(" ",B57)))</formula>
    </cfRule>
    <cfRule type="containsText" dxfId="278" priority="17" operator="containsText" text="BONUSES">
      <formula>NOT(ISERROR(SEARCH("BONUSES",B57)))</formula>
    </cfRule>
    <cfRule type="containsText" dxfId="277" priority="18" operator="containsText" text="TRANSITION">
      <formula>NOT(ISERROR(SEARCH("TRANSITION",B57)))</formula>
    </cfRule>
    <cfRule type="containsText" dxfId="276" priority="19" operator="containsText" text="ACROBATIC">
      <formula>NOT(ISERROR(SEARCH("ACROBATIC",B57)))</formula>
    </cfRule>
    <cfRule type="containsText" dxfId="275" priority="20" operator="containsText" text="HYBRID">
      <formula>NOT(ISERROR(SEARCH("HYBRID",B57)))</formula>
    </cfRule>
  </conditionalFormatting>
  <conditionalFormatting sqref="B59">
    <cfRule type="containsText" dxfId="274" priority="11" operator="containsText" text=" ">
      <formula>NOT(ISERROR(SEARCH(" ",B59)))</formula>
    </cfRule>
    <cfRule type="containsText" dxfId="273" priority="12" operator="containsText" text="BONUSES">
      <formula>NOT(ISERROR(SEARCH("BONUSES",B59)))</formula>
    </cfRule>
    <cfRule type="containsText" dxfId="272" priority="13" operator="containsText" text="TRANSITION">
      <formula>NOT(ISERROR(SEARCH("TRANSITION",B59)))</formula>
    </cfRule>
    <cfRule type="containsText" dxfId="271" priority="14" operator="containsText" text="ACROBATIC">
      <formula>NOT(ISERROR(SEARCH("ACROBATIC",B59)))</formula>
    </cfRule>
    <cfRule type="containsText" dxfId="270" priority="15" operator="containsText" text="HYBRID">
      <formula>NOT(ISERROR(SEARCH("HYBRID",B59)))</formula>
    </cfRule>
  </conditionalFormatting>
  <conditionalFormatting sqref="B61">
    <cfRule type="containsText" dxfId="269" priority="6" operator="containsText" text=" ">
      <formula>NOT(ISERROR(SEARCH(" ",B61)))</formula>
    </cfRule>
    <cfRule type="containsText" dxfId="268" priority="7" operator="containsText" text="BONUSES">
      <formula>NOT(ISERROR(SEARCH("BONUSES",B61)))</formula>
    </cfRule>
    <cfRule type="containsText" dxfId="267" priority="8" operator="containsText" text="TRANSITION">
      <formula>NOT(ISERROR(SEARCH("TRANSITION",B61)))</formula>
    </cfRule>
    <cfRule type="containsText" dxfId="266" priority="9" operator="containsText" text="ACROBATIC">
      <formula>NOT(ISERROR(SEARCH("ACROBATIC",B61)))</formula>
    </cfRule>
    <cfRule type="containsText" dxfId="265" priority="10" operator="containsText" text="HYBRID">
      <formula>NOT(ISERROR(SEARCH("HYBRID",B61)))</formula>
    </cfRule>
  </conditionalFormatting>
  <conditionalFormatting sqref="A10">
    <cfRule type="containsText" dxfId="264" priority="1" operator="containsText" text=" ">
      <formula>NOT(ISERROR(SEARCH(" ",A10)))</formula>
    </cfRule>
    <cfRule type="containsText" dxfId="263" priority="2" operator="containsText" text="BONUSES">
      <formula>NOT(ISERROR(SEARCH("BONUSES",A10)))</formula>
    </cfRule>
    <cfRule type="containsText" dxfId="262" priority="3" operator="containsText" text="TRANSITION">
      <formula>NOT(ISERROR(SEARCH("TRANSITION",A10)))</formula>
    </cfRule>
    <cfRule type="containsText" dxfId="261" priority="4" operator="containsText" text="ACROBATIC">
      <formula>NOT(ISERROR(SEARCH("ACROBATIC",A10)))</formula>
    </cfRule>
    <cfRule type="containsText" dxfId="260" priority="5" operator="containsText" text="HYBRID">
      <formula>NOT(ISERROR(SEARCH("HYBRID",A10)))</formula>
    </cfRule>
  </conditionalFormatting>
  <dataValidations count="1">
    <dataValidation type="list" allowBlank="1" showInputMessage="1" showErrorMessage="1" sqref="B13 B15 B17 B19 B21 B23 B25 B27 B29 B31 B33 B35 B37 B39 B41 B43 B45 B47 B49 B51 B53 B55 B57 B59 B61" xr:uid="{42FCB94F-DFC0-4F88-95B6-DF6CF230F6A0}">
      <formula1>"HYBRID, TRE, TRANSITION, ACROBATIC,  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EAB22-B129-4DE9-8E1E-91CF665E0C4C}">
  <dimension ref="A4:U63"/>
  <sheetViews>
    <sheetView workbookViewId="0">
      <selection activeCell="F29" sqref="F29"/>
    </sheetView>
  </sheetViews>
  <sheetFormatPr baseColWidth="10" defaultColWidth="8.83203125" defaultRowHeight="13" x14ac:dyDescent="0.2"/>
  <cols>
    <col min="1" max="1" width="11.33203125" style="2" customWidth="1"/>
    <col min="2" max="2" width="12.6640625" style="2" customWidth="1"/>
    <col min="3" max="5" width="5.6640625" style="1" customWidth="1"/>
    <col min="6" max="15" width="6.6640625" style="1" customWidth="1"/>
    <col min="16" max="20" width="5.6640625" style="1" customWidth="1"/>
    <col min="21" max="21" width="8.33203125" style="1" customWidth="1"/>
    <col min="22" max="16384" width="8.83203125" style="1"/>
  </cols>
  <sheetData>
    <row r="4" spans="1:21" ht="14" thickBot="1" x14ac:dyDescent="0.25"/>
    <row r="5" spans="1:21" ht="14" x14ac:dyDescent="0.2">
      <c r="A5" s="145" t="s">
        <v>36</v>
      </c>
      <c r="B5" s="146"/>
      <c r="C5" s="147" t="s">
        <v>181</v>
      </c>
      <c r="D5" s="148"/>
      <c r="E5" s="148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</row>
    <row r="6" spans="1:21" ht="14" x14ac:dyDescent="0.2">
      <c r="A6" s="151" t="s">
        <v>37</v>
      </c>
      <c r="B6" s="152"/>
      <c r="C6" s="153" t="s">
        <v>182</v>
      </c>
      <c r="D6" s="154"/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</row>
    <row r="7" spans="1:21" ht="14" x14ac:dyDescent="0.2">
      <c r="A7" s="151" t="s">
        <v>38</v>
      </c>
      <c r="B7" s="152"/>
      <c r="C7" s="153" t="s">
        <v>186</v>
      </c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6"/>
    </row>
    <row r="8" spans="1:21" ht="15" thickBot="1" x14ac:dyDescent="0.25">
      <c r="A8" s="157" t="s">
        <v>39</v>
      </c>
      <c r="B8" s="158"/>
      <c r="C8" s="159" t="s">
        <v>181</v>
      </c>
      <c r="D8" s="160"/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2"/>
    </row>
    <row r="9" spans="1:21" ht="9" customHeight="1" thickBot="1" x14ac:dyDescent="0.25">
      <c r="A9" s="64"/>
      <c r="B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6" thickBot="1" x14ac:dyDescent="0.25">
      <c r="A10" s="163" t="s">
        <v>172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</row>
    <row r="11" spans="1:21" ht="10.25" customHeight="1" thickBot="1" x14ac:dyDescent="0.25">
      <c r="C11" s="2"/>
      <c r="D11" s="2"/>
      <c r="E11" s="2"/>
      <c r="F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6.5" customHeight="1" thickBot="1" x14ac:dyDescent="0.25">
      <c r="A12" s="3" t="s">
        <v>166</v>
      </c>
      <c r="B12" s="4" t="s">
        <v>167</v>
      </c>
      <c r="C12" s="4" t="s">
        <v>165</v>
      </c>
      <c r="D12" s="166" t="s">
        <v>168</v>
      </c>
      <c r="E12" s="167"/>
      <c r="F12" s="168" t="s">
        <v>169</v>
      </c>
      <c r="G12" s="169"/>
      <c r="H12" s="169"/>
      <c r="I12" s="169"/>
      <c r="J12" s="169"/>
      <c r="K12" s="169"/>
      <c r="L12" s="169"/>
      <c r="M12" s="169"/>
      <c r="N12" s="169"/>
      <c r="O12" s="170"/>
      <c r="P12" s="171" t="s">
        <v>170</v>
      </c>
      <c r="Q12" s="172"/>
      <c r="R12" s="172"/>
      <c r="S12" s="172"/>
      <c r="T12" s="173"/>
      <c r="U12" s="4" t="s">
        <v>171</v>
      </c>
    </row>
    <row r="13" spans="1:21" ht="14" x14ac:dyDescent="0.2">
      <c r="A13" s="10" t="s">
        <v>173</v>
      </c>
      <c r="B13" s="40" t="s">
        <v>15</v>
      </c>
      <c r="C13" s="62"/>
      <c r="D13" s="66"/>
      <c r="E13" s="35"/>
      <c r="F13" s="33"/>
      <c r="G13" s="34"/>
      <c r="H13" s="34"/>
      <c r="I13" s="34"/>
      <c r="J13" s="34"/>
      <c r="K13" s="34"/>
      <c r="L13" s="34"/>
      <c r="M13" s="34"/>
      <c r="N13" s="34"/>
      <c r="O13" s="38"/>
      <c r="P13" s="36"/>
      <c r="Q13" s="34"/>
      <c r="R13" s="34"/>
      <c r="S13" s="34"/>
      <c r="T13" s="35"/>
      <c r="U13" s="58"/>
    </row>
    <row r="14" spans="1:21" ht="14" thickBot="1" x14ac:dyDescent="0.25">
      <c r="A14" s="11"/>
      <c r="B14" s="78" t="s">
        <v>40</v>
      </c>
      <c r="C14" s="86" t="str">
        <f>_xlfn.IFNA(VLOOKUP(C13,'Codes + Draft Values'!$A$3:$B$214,2,),"")</f>
        <v/>
      </c>
      <c r="D14" s="82" t="str">
        <f>_xlfn.IFNA(VLOOKUP(D13,'Codes + Draft Values'!$A$3:$B$214,2,),"")</f>
        <v/>
      </c>
      <c r="E14" s="81" t="str">
        <f>_xlfn.IFNA(VLOOKUP(E13,'Codes + Draft Values'!$A$3:$B$214,2,),"")</f>
        <v/>
      </c>
      <c r="F14" s="82"/>
      <c r="G14" s="83"/>
      <c r="H14" s="83"/>
      <c r="I14" s="83"/>
      <c r="J14" s="83"/>
      <c r="K14" s="83" t="str">
        <f>_xlfn.IFNA(VLOOKUP(K13,'Codes + Draft Values'!$A$3:$B$214,2,),"")</f>
        <v/>
      </c>
      <c r="L14" s="83" t="str">
        <f>_xlfn.IFNA(VLOOKUP(L13,'Codes + Draft Values'!$A$3:$B$214,2,),"")</f>
        <v/>
      </c>
      <c r="M14" s="83" t="str">
        <f>_xlfn.IFNA(VLOOKUP(M13,'Codes + Draft Values'!$A$3:$B$214,2,),"")</f>
        <v/>
      </c>
      <c r="N14" s="83" t="str">
        <f>_xlfn.IFNA(VLOOKUP(N13,'Codes + Draft Values'!$A$3:$B$214,2,),"")</f>
        <v/>
      </c>
      <c r="O14" s="84" t="str">
        <f>_xlfn.IFNA(VLOOKUP(O13,'Codes + Draft Values'!$A$3:$B$214,2,),"")</f>
        <v/>
      </c>
      <c r="P14" s="80" t="str">
        <f>_xlfn.IFNA(VLOOKUP(P13,'Codes + Draft Values'!$A$3:$B$214,2,),"")</f>
        <v/>
      </c>
      <c r="Q14" s="83" t="str">
        <f>_xlfn.IFNA(VLOOKUP(Q13,'Codes + Draft Values'!$A$3:$B$214,2,),"")</f>
        <v/>
      </c>
      <c r="R14" s="83" t="str">
        <f>_xlfn.IFNA(VLOOKUP(R13,'Codes + Draft Values'!$A$3:$B$214,2,),"")</f>
        <v/>
      </c>
      <c r="S14" s="83" t="str">
        <f>_xlfn.IFNA(VLOOKUP(S13,'Codes + Draft Values'!$A$3:$B$214,2,),"")</f>
        <v/>
      </c>
      <c r="T14" s="81" t="str">
        <f>_xlfn.IFNA(VLOOKUP(T13,'Codes + Draft Values'!$A$3:$B$214,2,),"")</f>
        <v/>
      </c>
      <c r="U14" s="85">
        <f>SUM(D14:T14)</f>
        <v>0</v>
      </c>
    </row>
    <row r="15" spans="1:21" ht="14" x14ac:dyDescent="0.2">
      <c r="A15" s="72" t="s">
        <v>175</v>
      </c>
      <c r="B15" s="73" t="s">
        <v>187</v>
      </c>
      <c r="C15" s="74">
        <v>1</v>
      </c>
      <c r="D15" s="68"/>
      <c r="E15" s="57"/>
      <c r="F15" s="87" t="s">
        <v>130</v>
      </c>
      <c r="G15" s="56"/>
      <c r="H15" s="56"/>
      <c r="I15" s="56"/>
      <c r="J15" s="56"/>
      <c r="K15" s="56"/>
      <c r="L15" s="56"/>
      <c r="M15" s="56"/>
      <c r="N15" s="56"/>
      <c r="O15" s="57"/>
      <c r="P15" s="76"/>
      <c r="Q15" s="56"/>
      <c r="R15" s="56"/>
      <c r="S15" s="56"/>
      <c r="T15" s="60"/>
      <c r="U15" s="77"/>
    </row>
    <row r="16" spans="1:21" ht="14" thickBot="1" x14ac:dyDescent="0.25">
      <c r="A16" s="37"/>
      <c r="B16" s="5" t="s">
        <v>40</v>
      </c>
      <c r="C16" s="63" t="str">
        <f>_xlfn.IFNA(VLOOKUP(C15,'Codes + Draft Values'!$A$3:$B$214,2,),"")</f>
        <v/>
      </c>
      <c r="D16" s="26" t="str">
        <f>_xlfn.IFNA(VLOOKUP(D15,'Codes + Draft Values'!$A$3:$B$214,2,),"")</f>
        <v/>
      </c>
      <c r="E16" s="25" t="str">
        <f>_xlfn.IFNA(VLOOKUP(E15,'Codes + Draft Values'!$A$3:$B$214,2,),"")</f>
        <v/>
      </c>
      <c r="F16" s="26">
        <f>_xlfn.IFNA(VLOOKUP(F15,'Codes + Draft Values'!$A$3:$B$214,2,),"")</f>
        <v>2.8</v>
      </c>
      <c r="G16" s="22" t="str">
        <f>_xlfn.IFNA(VLOOKUP(G15,'Codes + Draft Values'!$A$3:$B$214,2,),"")</f>
        <v/>
      </c>
      <c r="H16" s="22" t="str">
        <f>_xlfn.IFNA(VLOOKUP(H15,'Codes + Draft Values'!$A$3:$B$214,2,),"")</f>
        <v/>
      </c>
      <c r="I16" s="22" t="str">
        <f>_xlfn.IFNA(VLOOKUP(I15,'Codes + Draft Values'!$A$3:$B$214,2,),"")</f>
        <v/>
      </c>
      <c r="J16" s="22" t="str">
        <f>_xlfn.IFNA(VLOOKUP(J15,'Codes + Draft Values'!$A$3:$B$214,2,),"")</f>
        <v/>
      </c>
      <c r="K16" s="22" t="str">
        <f>_xlfn.IFNA(VLOOKUP(K15,'Codes + Draft Values'!$A$3:$B$214,2,),"")</f>
        <v/>
      </c>
      <c r="L16" s="22" t="str">
        <f>_xlfn.IFNA(VLOOKUP(L15,'Codes + Draft Values'!$A$3:$B$214,2,),"")</f>
        <v/>
      </c>
      <c r="M16" s="22" t="str">
        <f>_xlfn.IFNA(VLOOKUP(M15,'Codes + Draft Values'!$A$3:$B$214,2,),"")</f>
        <v/>
      </c>
      <c r="N16" s="22" t="str">
        <f>_xlfn.IFNA(VLOOKUP(N15,'Codes + Draft Values'!$A$3:$B$214,2,),"")</f>
        <v/>
      </c>
      <c r="O16" s="27" t="str">
        <f>_xlfn.IFNA(VLOOKUP(O15,'Codes + Draft Values'!$A$3:$B$214,2,),"")</f>
        <v/>
      </c>
      <c r="P16" s="24" t="str">
        <f>_xlfn.IFNA(VLOOKUP(P15,'Codes + Draft Values'!$A$3:$B$214,2,),"")</f>
        <v/>
      </c>
      <c r="Q16" s="22" t="str">
        <f>_xlfn.IFNA(VLOOKUP(Q15,'Codes + Draft Values'!$A$3:$B$214,2,),"")</f>
        <v/>
      </c>
      <c r="R16" s="22" t="str">
        <f>_xlfn.IFNA(VLOOKUP(R15,'Codes + Draft Values'!$A$3:$B$214,2,),"")</f>
        <v/>
      </c>
      <c r="S16" s="22" t="str">
        <f>_xlfn.IFNA(VLOOKUP(S15,'Codes + Draft Values'!$A$3:$B$214,2,),"")</f>
        <v/>
      </c>
      <c r="T16" s="25" t="str">
        <f>_xlfn.IFNA(VLOOKUP(T15,'Codes + Draft Values'!$A$3:$B$214,2,),"")</f>
        <v/>
      </c>
      <c r="U16" s="59">
        <f>SUM(D16:T16)</f>
        <v>2.8</v>
      </c>
    </row>
    <row r="17" spans="1:21" ht="14" x14ac:dyDescent="0.2">
      <c r="A17" s="10" t="s">
        <v>176</v>
      </c>
      <c r="B17" s="40" t="s">
        <v>15</v>
      </c>
      <c r="C17" s="62"/>
      <c r="D17" s="61"/>
      <c r="E17" s="35"/>
      <c r="F17" s="33"/>
      <c r="G17" s="34"/>
      <c r="H17" s="34"/>
      <c r="I17" s="34"/>
      <c r="J17" s="34"/>
      <c r="K17" s="34"/>
      <c r="L17" s="34"/>
      <c r="M17" s="34"/>
      <c r="N17" s="34"/>
      <c r="O17" s="35"/>
      <c r="P17" s="33"/>
      <c r="Q17" s="34"/>
      <c r="R17" s="34"/>
      <c r="S17" s="34"/>
      <c r="T17" s="38"/>
      <c r="U17" s="29"/>
    </row>
    <row r="18" spans="1:21" ht="14" thickBot="1" x14ac:dyDescent="0.25">
      <c r="A18" s="37"/>
      <c r="B18" s="5" t="s">
        <v>40</v>
      </c>
      <c r="C18" s="63" t="str">
        <f>_xlfn.IFNA(VLOOKUP(C17,'Codes + Draft Values'!$A$3:$B$214,2,),"")</f>
        <v/>
      </c>
      <c r="D18" s="26" t="str">
        <f>_xlfn.IFNA(VLOOKUP(D17,'Codes + Draft Values'!$A$3:$B$214,2,),"")</f>
        <v/>
      </c>
      <c r="E18" s="25" t="str">
        <f>_xlfn.IFNA(VLOOKUP(E17,'Codes + Draft Values'!$A$3:$B$214,2,),"")</f>
        <v/>
      </c>
      <c r="F18" s="26" t="str">
        <f>_xlfn.IFNA(VLOOKUP(F17,'Codes + Draft Values'!$A$3:$B$214,2,),"")</f>
        <v/>
      </c>
      <c r="G18" s="22" t="str">
        <f>_xlfn.IFNA(VLOOKUP(G17,'Codes + Draft Values'!$A$3:$B$214,2,),"")</f>
        <v/>
      </c>
      <c r="H18" s="22" t="str">
        <f>_xlfn.IFNA(VLOOKUP(H17,'Codes + Draft Values'!$A$3:$B$214,2,),"")</f>
        <v/>
      </c>
      <c r="I18" s="22" t="str">
        <f>_xlfn.IFNA(VLOOKUP(I17,'Codes + Draft Values'!$A$3:$B$214,2,),"")</f>
        <v/>
      </c>
      <c r="J18" s="22" t="str">
        <f>_xlfn.IFNA(VLOOKUP(J17,'Codes + Draft Values'!$A$3:$B$214,2,),"")</f>
        <v/>
      </c>
      <c r="K18" s="22" t="str">
        <f>_xlfn.IFNA(VLOOKUP(K17,'Codes + Draft Values'!$A$3:$B$214,2,),"")</f>
        <v/>
      </c>
      <c r="L18" s="22" t="str">
        <f>_xlfn.IFNA(VLOOKUP(L17,'Codes + Draft Values'!$A$3:$B$214,2,),"")</f>
        <v/>
      </c>
      <c r="M18" s="22" t="str">
        <f>_xlfn.IFNA(VLOOKUP(M17,'Codes + Draft Values'!$A$3:$B$214,2,),"")</f>
        <v/>
      </c>
      <c r="N18" s="22" t="str">
        <f>_xlfn.IFNA(VLOOKUP(N17,'Codes + Draft Values'!$A$3:$B$214,2,),"")</f>
        <v/>
      </c>
      <c r="O18" s="27" t="str">
        <f>_xlfn.IFNA(VLOOKUP(O17,'Codes + Draft Values'!$A$3:$B$214,2,),"")</f>
        <v/>
      </c>
      <c r="P18" s="24" t="str">
        <f>_xlfn.IFNA(VLOOKUP(P17,'Codes + Draft Values'!$A$3:$B$214,2,),"")</f>
        <v/>
      </c>
      <c r="Q18" s="22" t="str">
        <f>_xlfn.IFNA(VLOOKUP(Q17,'Codes + Draft Values'!$A$3:$B$214,2,),"")</f>
        <v/>
      </c>
      <c r="R18" s="22" t="str">
        <f>_xlfn.IFNA(VLOOKUP(R17,'Codes + Draft Values'!$A$3:$B$214,2,),"")</f>
        <v/>
      </c>
      <c r="S18" s="22" t="str">
        <f>_xlfn.IFNA(VLOOKUP(S17,'Codes + Draft Values'!$A$3:$B$214,2,),"")</f>
        <v/>
      </c>
      <c r="T18" s="25" t="str">
        <f>_xlfn.IFNA(VLOOKUP(T17,'Codes + Draft Values'!$A$3:$B$214,2,),"")</f>
        <v/>
      </c>
      <c r="U18" s="59">
        <f>SUM(D18:T18)</f>
        <v>0</v>
      </c>
    </row>
    <row r="19" spans="1:21" ht="14" x14ac:dyDescent="0.2">
      <c r="A19" s="10" t="s">
        <v>177</v>
      </c>
      <c r="B19" s="40" t="s">
        <v>16</v>
      </c>
      <c r="C19" s="62">
        <v>2</v>
      </c>
      <c r="D19" s="61" t="s">
        <v>31</v>
      </c>
      <c r="E19" s="35" t="s">
        <v>45</v>
      </c>
      <c r="F19" s="33" t="s">
        <v>91</v>
      </c>
      <c r="G19" s="34" t="s">
        <v>91</v>
      </c>
      <c r="H19" s="34" t="s">
        <v>98</v>
      </c>
      <c r="I19" s="34" t="s">
        <v>20</v>
      </c>
      <c r="J19" s="34"/>
      <c r="K19" s="34"/>
      <c r="L19" s="34"/>
      <c r="M19" s="34"/>
      <c r="N19" s="34"/>
      <c r="O19" s="35"/>
      <c r="P19" s="33" t="s">
        <v>69</v>
      </c>
      <c r="Q19" s="34"/>
      <c r="R19" s="34"/>
      <c r="S19" s="34"/>
      <c r="T19" s="38"/>
      <c r="U19" s="29"/>
    </row>
    <row r="20" spans="1:21" ht="14" thickBot="1" x14ac:dyDescent="0.25">
      <c r="A20" s="37"/>
      <c r="B20" s="5" t="s">
        <v>40</v>
      </c>
      <c r="C20" s="63" t="str">
        <f>_xlfn.IFNA(VLOOKUP(C19,'Codes + Draft Values'!$A$3:$B$214,2,),"")</f>
        <v/>
      </c>
      <c r="D20" s="26">
        <f>_xlfn.IFNA(VLOOKUP(D19,'Codes + Draft Values'!$A$3:$B$214,2,),"")</f>
        <v>0.1</v>
      </c>
      <c r="E20" s="25">
        <f>_xlfn.IFNA(VLOOKUP(E19,'Codes + Draft Values'!$A$3:$B$214,2,),"")</f>
        <v>0.1</v>
      </c>
      <c r="F20" s="26">
        <f>_xlfn.IFNA(VLOOKUP(F19,'Codes + Draft Values'!$A$3:$B$214,2,),"")</f>
        <v>0.05</v>
      </c>
      <c r="G20" s="22">
        <f>_xlfn.IFNA(VLOOKUP(G19,'Codes + Draft Values'!$A$3:$B$214,2,),"")</f>
        <v>0.05</v>
      </c>
      <c r="H20" s="22">
        <f>_xlfn.IFNA(VLOOKUP(H19,'Codes + Draft Values'!$A$3:$B$214,2,),"")</f>
        <v>0.3</v>
      </c>
      <c r="I20" s="22">
        <f>_xlfn.IFNA(VLOOKUP(I19,'Codes + Draft Values'!$A$3:$B$214,2,),"")</f>
        <v>0.55000000000000004</v>
      </c>
      <c r="J20" s="22" t="str">
        <f>_xlfn.IFNA(VLOOKUP(J19,'Codes + Draft Values'!$A$3:$B$214,2,),"")</f>
        <v/>
      </c>
      <c r="K20" s="22" t="str">
        <f>_xlfn.IFNA(VLOOKUP(K19,'Codes + Draft Values'!$A$3:$B$214,2,),"")</f>
        <v/>
      </c>
      <c r="L20" s="22" t="str">
        <f>_xlfn.IFNA(VLOOKUP(L19,'Codes + Draft Values'!$A$3:$B$214,2,),"")</f>
        <v/>
      </c>
      <c r="M20" s="22" t="str">
        <f>_xlfn.IFNA(VLOOKUP(M19,'Codes + Draft Values'!$A$3:$B$214,2,),"")</f>
        <v/>
      </c>
      <c r="N20" s="22" t="str">
        <f>_xlfn.IFNA(VLOOKUP(N19,'Codes + Draft Values'!$A$3:$B$214,2,),"")</f>
        <v/>
      </c>
      <c r="O20" s="27" t="str">
        <f>_xlfn.IFNA(VLOOKUP(O19,'Codes + Draft Values'!$A$3:$B$214,2,),"")</f>
        <v/>
      </c>
      <c r="P20" s="24">
        <f>_xlfn.IFNA(VLOOKUP(P19,'Codes + Draft Values'!$A$3:$B$214,2,),"")</f>
        <v>0.15</v>
      </c>
      <c r="Q20" s="22" t="str">
        <f>_xlfn.IFNA(VLOOKUP(Q19,'Codes + Draft Values'!$A$3:$B$214,2,),"")</f>
        <v/>
      </c>
      <c r="R20" s="22" t="str">
        <f>_xlfn.IFNA(VLOOKUP(R19,'Codes + Draft Values'!$A$3:$B$214,2,),"")</f>
        <v/>
      </c>
      <c r="S20" s="22" t="str">
        <f>_xlfn.IFNA(VLOOKUP(S19,'Codes + Draft Values'!$A$3:$B$214,2,),"")</f>
        <v/>
      </c>
      <c r="T20" s="25" t="str">
        <f>_xlfn.IFNA(VLOOKUP(T19,'Codes + Draft Values'!$A$3:$B$214,2,),"")</f>
        <v/>
      </c>
      <c r="U20" s="59">
        <f>SUM(D20:T20)</f>
        <v>1.2999999999999998</v>
      </c>
    </row>
    <row r="21" spans="1:21" ht="14" x14ac:dyDescent="0.2">
      <c r="A21" s="10" t="s">
        <v>178</v>
      </c>
      <c r="B21" s="40" t="s">
        <v>15</v>
      </c>
      <c r="C21" s="62"/>
      <c r="D21" s="66"/>
      <c r="E21" s="35"/>
      <c r="F21" s="33"/>
      <c r="G21" s="34"/>
      <c r="H21" s="34"/>
      <c r="I21" s="34"/>
      <c r="J21" s="34"/>
      <c r="K21" s="34"/>
      <c r="L21" s="34"/>
      <c r="M21" s="34"/>
      <c r="N21" s="34"/>
      <c r="O21" s="35"/>
      <c r="P21" s="33"/>
      <c r="Q21" s="34"/>
      <c r="R21" s="34"/>
      <c r="S21" s="34"/>
      <c r="T21" s="38"/>
      <c r="U21" s="29"/>
    </row>
    <row r="22" spans="1:21" ht="14" thickBot="1" x14ac:dyDescent="0.25">
      <c r="A22" s="37"/>
      <c r="B22" s="5" t="s">
        <v>40</v>
      </c>
      <c r="C22" s="63"/>
      <c r="D22" s="26"/>
      <c r="E22" s="25"/>
      <c r="F22" s="26"/>
      <c r="G22" s="22"/>
      <c r="H22" s="22"/>
      <c r="I22" s="22"/>
      <c r="J22" s="22"/>
      <c r="K22" s="22"/>
      <c r="L22" s="22"/>
      <c r="M22" s="22"/>
      <c r="N22" s="22"/>
      <c r="O22" s="27"/>
      <c r="P22" s="24"/>
      <c r="Q22" s="22"/>
      <c r="R22" s="22"/>
      <c r="S22" s="22"/>
      <c r="T22" s="25"/>
      <c r="U22" s="59">
        <f>SUM(D22:T22)</f>
        <v>0</v>
      </c>
    </row>
    <row r="23" spans="1:21" ht="14" x14ac:dyDescent="0.2">
      <c r="A23" s="10" t="s">
        <v>179</v>
      </c>
      <c r="B23" s="40" t="s">
        <v>187</v>
      </c>
      <c r="C23" s="62">
        <v>3</v>
      </c>
      <c r="D23" s="61"/>
      <c r="E23" s="35"/>
      <c r="F23" s="88" t="s">
        <v>135</v>
      </c>
      <c r="G23" s="34"/>
      <c r="H23" s="34"/>
      <c r="I23" s="34"/>
      <c r="J23" s="34"/>
      <c r="K23" s="34"/>
      <c r="L23" s="34"/>
      <c r="M23" s="34"/>
      <c r="N23" s="34"/>
      <c r="O23" s="35"/>
      <c r="P23" s="33"/>
      <c r="Q23" s="34"/>
      <c r="R23" s="34"/>
      <c r="S23" s="34"/>
      <c r="T23" s="38"/>
      <c r="U23" s="29"/>
    </row>
    <row r="24" spans="1:21" ht="14" thickBot="1" x14ac:dyDescent="0.25">
      <c r="A24" s="37"/>
      <c r="B24" s="5" t="s">
        <v>40</v>
      </c>
      <c r="C24" s="63" t="str">
        <f>_xlfn.IFNA(VLOOKUP(C23,'Codes + Draft Values'!$A$3:$B$214,2,),"")</f>
        <v/>
      </c>
      <c r="D24" s="26" t="str">
        <f>_xlfn.IFNA(VLOOKUP(D23,'Codes + Draft Values'!$A$3:$B$214,2,),"")</f>
        <v/>
      </c>
      <c r="E24" s="25" t="str">
        <f>_xlfn.IFNA(VLOOKUP(E23,'Codes + Draft Values'!$A$3:$B$214,2,),"")</f>
        <v/>
      </c>
      <c r="F24" s="26">
        <f>_xlfn.IFNA(VLOOKUP(F23,'Codes + Draft Values'!$A$3:$B$214,2,),"")</f>
        <v>2.7</v>
      </c>
      <c r="G24" s="22" t="str">
        <f>_xlfn.IFNA(VLOOKUP(G23,'Codes + Draft Values'!$A$3:$B$214,2,),"")</f>
        <v/>
      </c>
      <c r="H24" s="22" t="str">
        <f>_xlfn.IFNA(VLOOKUP(H23,'Codes + Draft Values'!$A$3:$B$214,2,),"")</f>
        <v/>
      </c>
      <c r="I24" s="22" t="str">
        <f>_xlfn.IFNA(VLOOKUP(I23,'Codes + Draft Values'!$A$3:$B$214,2,),"")</f>
        <v/>
      </c>
      <c r="J24" s="22" t="str">
        <f>_xlfn.IFNA(VLOOKUP(J23,'Codes + Draft Values'!$A$3:$B$214,2,),"")</f>
        <v/>
      </c>
      <c r="K24" s="22" t="str">
        <f>_xlfn.IFNA(VLOOKUP(K23,'Codes + Draft Values'!$A$3:$B$214,2,),"")</f>
        <v/>
      </c>
      <c r="L24" s="22" t="str">
        <f>_xlfn.IFNA(VLOOKUP(L23,'Codes + Draft Values'!$A$3:$B$214,2,),"")</f>
        <v/>
      </c>
      <c r="M24" s="22" t="str">
        <f>_xlfn.IFNA(VLOOKUP(M23,'Codes + Draft Values'!$A$3:$B$214,2,),"")</f>
        <v/>
      </c>
      <c r="N24" s="22" t="str">
        <f>_xlfn.IFNA(VLOOKUP(N23,'Codes + Draft Values'!$A$3:$B$214,2,),"")</f>
        <v/>
      </c>
      <c r="O24" s="27" t="str">
        <f>_xlfn.IFNA(VLOOKUP(O23,'Codes + Draft Values'!$A$3:$B$214,2,),"")</f>
        <v/>
      </c>
      <c r="P24" s="24" t="str">
        <f>_xlfn.IFNA(VLOOKUP(P23,'Codes + Draft Values'!$A$3:$B$214,2,),"")</f>
        <v/>
      </c>
      <c r="Q24" s="22" t="str">
        <f>_xlfn.IFNA(VLOOKUP(Q23,'Codes + Draft Values'!$A$3:$B$214,2,),"")</f>
        <v/>
      </c>
      <c r="R24" s="22" t="str">
        <f>_xlfn.IFNA(VLOOKUP(R23,'Codes + Draft Values'!$A$3:$B$214,2,),"")</f>
        <v/>
      </c>
      <c r="S24" s="22" t="str">
        <f>_xlfn.IFNA(VLOOKUP(S23,'Codes + Draft Values'!$A$3:$B$214,2,),"")</f>
        <v/>
      </c>
      <c r="T24" s="25" t="str">
        <f>_xlfn.IFNA(VLOOKUP(T23,'Codes + Draft Values'!$A$3:$B$214,2,),"")</f>
        <v/>
      </c>
      <c r="U24" s="59">
        <f>SUM(D24:T24)</f>
        <v>2.7</v>
      </c>
    </row>
    <row r="25" spans="1:21" ht="14" x14ac:dyDescent="0.2">
      <c r="A25" s="10" t="s">
        <v>180</v>
      </c>
      <c r="B25" s="40" t="s">
        <v>15</v>
      </c>
      <c r="C25" s="62"/>
      <c r="D25" s="61"/>
      <c r="E25" s="35"/>
      <c r="F25" s="33"/>
      <c r="G25" s="34"/>
      <c r="H25" s="34"/>
      <c r="I25" s="34"/>
      <c r="J25" s="34"/>
      <c r="K25" s="34"/>
      <c r="L25" s="34"/>
      <c r="M25" s="34"/>
      <c r="N25" s="34"/>
      <c r="O25" s="35"/>
      <c r="P25" s="33"/>
      <c r="Q25" s="34"/>
      <c r="R25" s="34"/>
      <c r="S25" s="34"/>
      <c r="T25" s="38"/>
      <c r="U25" s="29"/>
    </row>
    <row r="26" spans="1:21" ht="14" thickBot="1" x14ac:dyDescent="0.25">
      <c r="A26" s="37"/>
      <c r="B26" s="5" t="s">
        <v>40</v>
      </c>
      <c r="C26" s="63" t="str">
        <f>_xlfn.IFNA(VLOOKUP(C25,'Codes + Draft Values'!$A$3:$B$214,2,),"")</f>
        <v/>
      </c>
      <c r="D26" s="26" t="str">
        <f>_xlfn.IFNA(VLOOKUP(D25,'Codes + Draft Values'!$A$3:$B$214,2,),"")</f>
        <v/>
      </c>
      <c r="E26" s="25" t="str">
        <f>_xlfn.IFNA(VLOOKUP(E25,'Codes + Draft Values'!$A$3:$B$214,2,),"")</f>
        <v/>
      </c>
      <c r="F26" s="26" t="str">
        <f>_xlfn.IFNA(VLOOKUP(F25,'Codes + Draft Values'!$A$3:$B$214,2,),"")</f>
        <v/>
      </c>
      <c r="G26" s="22" t="str">
        <f>_xlfn.IFNA(VLOOKUP(G25,'Codes + Draft Values'!$A$3:$B$214,2,),"")</f>
        <v/>
      </c>
      <c r="H26" s="22" t="str">
        <f>_xlfn.IFNA(VLOOKUP(H25,'Codes + Draft Values'!$A$3:$B$214,2,),"")</f>
        <v/>
      </c>
      <c r="I26" s="22" t="str">
        <f>_xlfn.IFNA(VLOOKUP(I25,'Codes + Draft Values'!$A$3:$B$214,2,),"")</f>
        <v/>
      </c>
      <c r="J26" s="22" t="str">
        <f>_xlfn.IFNA(VLOOKUP(J25,'Codes + Draft Values'!$A$3:$B$214,2,),"")</f>
        <v/>
      </c>
      <c r="K26" s="22" t="str">
        <f>_xlfn.IFNA(VLOOKUP(K25,'Codes + Draft Values'!$A$3:$B$214,2,),"")</f>
        <v/>
      </c>
      <c r="L26" s="22" t="str">
        <f>_xlfn.IFNA(VLOOKUP(L25,'Codes + Draft Values'!$A$3:$B$214,2,),"")</f>
        <v/>
      </c>
      <c r="M26" s="22" t="str">
        <f>_xlfn.IFNA(VLOOKUP(M25,'Codes + Draft Values'!$A$3:$B$214,2,),"")</f>
        <v/>
      </c>
      <c r="N26" s="22" t="str">
        <f>_xlfn.IFNA(VLOOKUP(N25,'Codes + Draft Values'!$A$3:$B$214,2,),"")</f>
        <v/>
      </c>
      <c r="O26" s="27" t="str">
        <f>_xlfn.IFNA(VLOOKUP(O25,'Codes + Draft Values'!$A$3:$B$214,2,),"")</f>
        <v/>
      </c>
      <c r="P26" s="24" t="str">
        <f>_xlfn.IFNA(VLOOKUP(P25,'Codes + Draft Values'!$A$3:$B$214,2,),"")</f>
        <v/>
      </c>
      <c r="Q26" s="22" t="str">
        <f>_xlfn.IFNA(VLOOKUP(Q25,'Codes + Draft Values'!$A$3:$B$214,2,),"")</f>
        <v/>
      </c>
      <c r="R26" s="22" t="str">
        <f>_xlfn.IFNA(VLOOKUP(R25,'Codes + Draft Values'!$A$3:$B$214,2,),"")</f>
        <v/>
      </c>
      <c r="S26" s="22" t="str">
        <f>_xlfn.IFNA(VLOOKUP(S25,'Codes + Draft Values'!$A$3:$B$214,2,),"")</f>
        <v/>
      </c>
      <c r="T26" s="25" t="str">
        <f>_xlfn.IFNA(VLOOKUP(T25,'Codes + Draft Values'!$A$3:$B$214,2,),"")</f>
        <v/>
      </c>
      <c r="U26" s="59">
        <f>SUM(D26:T26)</f>
        <v>0</v>
      </c>
    </row>
    <row r="27" spans="1:21" ht="14" x14ac:dyDescent="0.2">
      <c r="A27" s="10" t="s">
        <v>283</v>
      </c>
      <c r="B27" s="40" t="s">
        <v>17</v>
      </c>
      <c r="C27" s="62">
        <v>4</v>
      </c>
      <c r="D27" s="66" t="s">
        <v>277</v>
      </c>
      <c r="E27" s="35"/>
      <c r="F27" s="33" t="s">
        <v>328</v>
      </c>
      <c r="G27" s="34"/>
      <c r="H27" s="34"/>
      <c r="I27" s="34"/>
      <c r="J27" s="34"/>
      <c r="K27" s="34"/>
      <c r="L27" s="34"/>
      <c r="M27" s="34"/>
      <c r="N27" s="34"/>
      <c r="O27" s="35"/>
      <c r="P27" s="33"/>
      <c r="Q27" s="34"/>
      <c r="R27" s="34"/>
      <c r="S27" s="34"/>
      <c r="T27" s="38"/>
      <c r="U27" s="29"/>
    </row>
    <row r="28" spans="1:21" ht="14" thickBot="1" x14ac:dyDescent="0.25">
      <c r="A28" s="37"/>
      <c r="B28" s="5" t="s">
        <v>40</v>
      </c>
      <c r="C28" s="63" t="str">
        <f>_xlfn.IFNA(VLOOKUP(C27,'Codes + Draft Values'!$A$3:$B$214,2,),"")</f>
        <v/>
      </c>
      <c r="D28" s="26" t="str">
        <f>_xlfn.IFNA(VLOOKUP(D27,'Codes + Draft Values'!$A$3:$B$214,2,),"")</f>
        <v/>
      </c>
      <c r="E28" s="25" t="str">
        <f>_xlfn.IFNA(VLOOKUP(E27,'Codes + Draft Values'!$A$3:$B$214,2,),"")</f>
        <v/>
      </c>
      <c r="F28" s="26">
        <v>1.2</v>
      </c>
      <c r="G28" s="22" t="str">
        <f>_xlfn.IFNA(VLOOKUP(G27,'Codes + Draft Values'!$A$3:$B$214,2,),"")</f>
        <v/>
      </c>
      <c r="H28" s="22" t="str">
        <f>_xlfn.IFNA(VLOOKUP(H27,'Codes + Draft Values'!$A$3:$B$214,2,),"")</f>
        <v/>
      </c>
      <c r="I28" s="22" t="str">
        <f>_xlfn.IFNA(VLOOKUP(I27,'Codes + Draft Values'!$A$3:$B$214,2,),"")</f>
        <v/>
      </c>
      <c r="J28" s="22" t="str">
        <f>_xlfn.IFNA(VLOOKUP(J27,'Codes + Draft Values'!$A$3:$B$214,2,),"")</f>
        <v/>
      </c>
      <c r="K28" s="22" t="str">
        <f>_xlfn.IFNA(VLOOKUP(K27,'Codes + Draft Values'!$A$3:$B$214,2,),"")</f>
        <v/>
      </c>
      <c r="L28" s="22" t="str">
        <f>_xlfn.IFNA(VLOOKUP(L27,'Codes + Draft Values'!$A$3:$B$214,2,),"")</f>
        <v/>
      </c>
      <c r="M28" s="22" t="str">
        <f>_xlfn.IFNA(VLOOKUP(M27,'Codes + Draft Values'!$A$3:$B$214,2,),"")</f>
        <v/>
      </c>
      <c r="N28" s="22" t="str">
        <f>_xlfn.IFNA(VLOOKUP(N27,'Codes + Draft Values'!$A$3:$B$214,2,),"")</f>
        <v/>
      </c>
      <c r="O28" s="27" t="str">
        <f>_xlfn.IFNA(VLOOKUP(O27,'Codes + Draft Values'!$A$3:$B$214,2,),"")</f>
        <v/>
      </c>
      <c r="P28" s="24" t="str">
        <f>_xlfn.IFNA(VLOOKUP(P27,'Codes + Draft Values'!$A$3:$B$214,2,),"")</f>
        <v/>
      </c>
      <c r="Q28" s="22" t="str">
        <f>_xlfn.IFNA(VLOOKUP(Q27,'Codes + Draft Values'!$A$3:$B$214,2,),"")</f>
        <v/>
      </c>
      <c r="R28" s="22" t="str">
        <f>_xlfn.IFNA(VLOOKUP(R27,'Codes + Draft Values'!$A$3:$B$214,2,),"")</f>
        <v/>
      </c>
      <c r="S28" s="22" t="str">
        <f>_xlfn.IFNA(VLOOKUP(S27,'Codes + Draft Values'!$A$3:$B$214,2,),"")</f>
        <v/>
      </c>
      <c r="T28" s="25" t="str">
        <f>_xlfn.IFNA(VLOOKUP(T27,'Codes + Draft Values'!$A$3:$B$214,2,),"")</f>
        <v/>
      </c>
      <c r="U28" s="59">
        <f>SUM(D28:T28)</f>
        <v>1.2</v>
      </c>
    </row>
    <row r="29" spans="1:21" ht="14" x14ac:dyDescent="0.2">
      <c r="A29" s="10" t="s">
        <v>174</v>
      </c>
      <c r="B29" s="40" t="s">
        <v>12</v>
      </c>
      <c r="C29" s="62"/>
      <c r="D29" s="61"/>
      <c r="E29" s="35"/>
      <c r="F29" s="33"/>
      <c r="G29" s="34"/>
      <c r="H29" s="34"/>
      <c r="I29" s="34"/>
      <c r="J29" s="34"/>
      <c r="K29" s="34"/>
      <c r="L29" s="34"/>
      <c r="M29" s="34"/>
      <c r="N29" s="34"/>
      <c r="O29" s="35"/>
      <c r="P29" s="33"/>
      <c r="Q29" s="34"/>
      <c r="R29" s="34"/>
      <c r="S29" s="34"/>
      <c r="T29" s="38"/>
      <c r="U29" s="29"/>
    </row>
    <row r="30" spans="1:21" ht="14" thickBot="1" x14ac:dyDescent="0.25">
      <c r="A30" s="37"/>
      <c r="B30" s="5" t="s">
        <v>40</v>
      </c>
      <c r="C30" s="63" t="str">
        <f>_xlfn.IFNA(VLOOKUP(C29,'Codes + Draft Values'!$A$3:$B$214,2,),"")</f>
        <v/>
      </c>
      <c r="D30" s="26" t="str">
        <f>_xlfn.IFNA(VLOOKUP(D29,'Codes + Draft Values'!$A$3:$B$214,2,),"")</f>
        <v/>
      </c>
      <c r="E30" s="25" t="str">
        <f>_xlfn.IFNA(VLOOKUP(E29,'Codes + Draft Values'!$A$3:$B$214,2,),"")</f>
        <v/>
      </c>
      <c r="F30" s="26" t="str">
        <f>_xlfn.IFNA(VLOOKUP(F29,'Codes + Draft Values'!$A$3:$B$214,2,),"")</f>
        <v/>
      </c>
      <c r="G30" s="22" t="str">
        <f>_xlfn.IFNA(VLOOKUP(G29,'Codes + Draft Values'!$A$3:$B$214,2,),"")</f>
        <v/>
      </c>
      <c r="H30" s="22" t="str">
        <f>_xlfn.IFNA(VLOOKUP(H29,'Codes + Draft Values'!$A$3:$B$214,2,),"")</f>
        <v/>
      </c>
      <c r="I30" s="22" t="str">
        <f>_xlfn.IFNA(VLOOKUP(I29,'Codes + Draft Values'!$A$3:$B$214,2,),"")</f>
        <v/>
      </c>
      <c r="J30" s="22" t="str">
        <f>_xlfn.IFNA(VLOOKUP(J29,'Codes + Draft Values'!$A$3:$B$214,2,),"")</f>
        <v/>
      </c>
      <c r="K30" s="22" t="str">
        <f>_xlfn.IFNA(VLOOKUP(K29,'Codes + Draft Values'!$A$3:$B$214,2,),"")</f>
        <v/>
      </c>
      <c r="L30" s="22" t="str">
        <f>_xlfn.IFNA(VLOOKUP(L29,'Codes + Draft Values'!$A$3:$B$214,2,),"")</f>
        <v/>
      </c>
      <c r="M30" s="22" t="str">
        <f>_xlfn.IFNA(VLOOKUP(M29,'Codes + Draft Values'!$A$3:$B$214,2,),"")</f>
        <v/>
      </c>
      <c r="N30" s="22" t="str">
        <f>_xlfn.IFNA(VLOOKUP(N29,'Codes + Draft Values'!$A$3:$B$214,2,),"")</f>
        <v/>
      </c>
      <c r="O30" s="27" t="str">
        <f>_xlfn.IFNA(VLOOKUP(O29,'Codes + Draft Values'!$A$3:$B$214,2,),"")</f>
        <v/>
      </c>
      <c r="P30" s="24" t="str">
        <f>_xlfn.IFNA(VLOOKUP(P29,'Codes + Draft Values'!$A$3:$B$214,2,),"")</f>
        <v/>
      </c>
      <c r="Q30" s="22" t="str">
        <f>_xlfn.IFNA(VLOOKUP(Q29,'Codes + Draft Values'!$A$3:$B$214,2,),"")</f>
        <v/>
      </c>
      <c r="R30" s="22" t="str">
        <f>_xlfn.IFNA(VLOOKUP(R29,'Codes + Draft Values'!$A$3:$B$214,2,),"")</f>
        <v/>
      </c>
      <c r="S30" s="22" t="str">
        <f>_xlfn.IFNA(VLOOKUP(S29,'Codes + Draft Values'!$A$3:$B$214,2,),"")</f>
        <v/>
      </c>
      <c r="T30" s="25" t="str">
        <f>_xlfn.IFNA(VLOOKUP(T29,'Codes + Draft Values'!$A$3:$B$214,2,),"")</f>
        <v/>
      </c>
      <c r="U30" s="59">
        <f>SUM(D30:T30)</f>
        <v>0</v>
      </c>
    </row>
    <row r="31" spans="1:21" ht="14" x14ac:dyDescent="0.2">
      <c r="A31" s="10"/>
      <c r="B31" s="40" t="s">
        <v>12</v>
      </c>
      <c r="C31" s="62"/>
      <c r="D31" s="61"/>
      <c r="E31" s="35"/>
      <c r="F31" s="33"/>
      <c r="G31" s="34"/>
      <c r="H31" s="34"/>
      <c r="I31" s="34"/>
      <c r="J31" s="34"/>
      <c r="K31" s="34"/>
      <c r="L31" s="34"/>
      <c r="M31" s="34"/>
      <c r="N31" s="34"/>
      <c r="O31" s="35"/>
      <c r="P31" s="33"/>
      <c r="Q31" s="34"/>
      <c r="R31" s="34"/>
      <c r="S31" s="34"/>
      <c r="T31" s="38"/>
      <c r="U31" s="29"/>
    </row>
    <row r="32" spans="1:21" ht="14" thickBot="1" x14ac:dyDescent="0.25">
      <c r="A32" s="37"/>
      <c r="B32" s="5" t="s">
        <v>40</v>
      </c>
      <c r="C32" s="63" t="str">
        <f>_xlfn.IFNA(VLOOKUP(C31,'Codes + Draft Values'!$A$3:$B$214,2,),"")</f>
        <v/>
      </c>
      <c r="D32" s="26" t="str">
        <f>_xlfn.IFNA(VLOOKUP(D31,'Codes + Draft Values'!$A$3:$B$214,2,),"")</f>
        <v/>
      </c>
      <c r="E32" s="25" t="str">
        <f>_xlfn.IFNA(VLOOKUP(E31,'Codes + Draft Values'!$A$3:$B$214,2,),"")</f>
        <v/>
      </c>
      <c r="F32" s="26" t="str">
        <f>_xlfn.IFNA(VLOOKUP(F31,'Codes + Draft Values'!$A$3:$B$214,2,),"")</f>
        <v/>
      </c>
      <c r="G32" s="22" t="str">
        <f>_xlfn.IFNA(VLOOKUP(G31,'Codes + Draft Values'!$A$3:$B$214,2,),"")</f>
        <v/>
      </c>
      <c r="H32" s="22" t="str">
        <f>_xlfn.IFNA(VLOOKUP(H31,'Codes + Draft Values'!$A$3:$B$214,2,),"")</f>
        <v/>
      </c>
      <c r="I32" s="22" t="str">
        <f>_xlfn.IFNA(VLOOKUP(I31,'Codes + Draft Values'!$A$3:$B$214,2,),"")</f>
        <v/>
      </c>
      <c r="J32" s="22" t="str">
        <f>_xlfn.IFNA(VLOOKUP(J31,'Codes + Draft Values'!$A$3:$B$214,2,),"")</f>
        <v/>
      </c>
      <c r="K32" s="22" t="str">
        <f>_xlfn.IFNA(VLOOKUP(K31,'Codes + Draft Values'!$A$3:$B$214,2,),"")</f>
        <v/>
      </c>
      <c r="L32" s="22" t="str">
        <f>_xlfn.IFNA(VLOOKUP(L31,'Codes + Draft Values'!$A$3:$B$214,2,),"")</f>
        <v/>
      </c>
      <c r="M32" s="22" t="str">
        <f>_xlfn.IFNA(VLOOKUP(M31,'Codes + Draft Values'!$A$3:$B$214,2,),"")</f>
        <v/>
      </c>
      <c r="N32" s="22" t="str">
        <f>_xlfn.IFNA(VLOOKUP(N31,'Codes + Draft Values'!$A$3:$B$214,2,),"")</f>
        <v/>
      </c>
      <c r="O32" s="27" t="str">
        <f>_xlfn.IFNA(VLOOKUP(O31,'Codes + Draft Values'!$A$3:$B$214,2,),"")</f>
        <v/>
      </c>
      <c r="P32" s="24" t="str">
        <f>_xlfn.IFNA(VLOOKUP(P31,'Codes + Draft Values'!$A$3:$B$214,2,),"")</f>
        <v/>
      </c>
      <c r="Q32" s="22" t="str">
        <f>_xlfn.IFNA(VLOOKUP(Q31,'Codes + Draft Values'!$A$3:$B$214,2,),"")</f>
        <v/>
      </c>
      <c r="R32" s="22" t="str">
        <f>_xlfn.IFNA(VLOOKUP(R31,'Codes + Draft Values'!$A$3:$B$214,2,),"")</f>
        <v/>
      </c>
      <c r="S32" s="22" t="str">
        <f>_xlfn.IFNA(VLOOKUP(S31,'Codes + Draft Values'!$A$3:$B$214,2,),"")</f>
        <v/>
      </c>
      <c r="T32" s="25" t="str">
        <f>_xlfn.IFNA(VLOOKUP(T31,'Codes + Draft Values'!$A$3:$B$214,2,),"")</f>
        <v/>
      </c>
      <c r="U32" s="59">
        <f>SUM(D32:T32)</f>
        <v>0</v>
      </c>
    </row>
    <row r="33" spans="1:21" ht="14" x14ac:dyDescent="0.2">
      <c r="A33" s="10"/>
      <c r="B33" s="40" t="s">
        <v>12</v>
      </c>
      <c r="C33" s="62"/>
      <c r="D33" s="61"/>
      <c r="E33" s="35"/>
      <c r="F33" s="33"/>
      <c r="G33" s="34"/>
      <c r="H33" s="34"/>
      <c r="I33" s="34"/>
      <c r="J33" s="34"/>
      <c r="K33" s="34"/>
      <c r="L33" s="34"/>
      <c r="M33" s="34"/>
      <c r="N33" s="34"/>
      <c r="O33" s="35"/>
      <c r="P33" s="33"/>
      <c r="Q33" s="34"/>
      <c r="R33" s="34"/>
      <c r="S33" s="34"/>
      <c r="T33" s="38"/>
      <c r="U33" s="29"/>
    </row>
    <row r="34" spans="1:21" ht="14" thickBot="1" x14ac:dyDescent="0.25">
      <c r="A34" s="37"/>
      <c r="B34" s="5" t="s">
        <v>40</v>
      </c>
      <c r="C34" s="63" t="str">
        <f>_xlfn.IFNA(VLOOKUP(C33,'Codes + Draft Values'!$A$3:$B$214,2,),"")</f>
        <v/>
      </c>
      <c r="D34" s="26" t="str">
        <f>_xlfn.IFNA(VLOOKUP(D33,'Codes + Draft Values'!$A$3:$B$214,2,),"")</f>
        <v/>
      </c>
      <c r="E34" s="25" t="str">
        <f>_xlfn.IFNA(VLOOKUP(E33,'Codes + Draft Values'!$A$3:$B$214,2,),"")</f>
        <v/>
      </c>
      <c r="F34" s="26" t="str">
        <f>_xlfn.IFNA(VLOOKUP(F33,'Codes + Draft Values'!$A$3:$B$214,2,),"")</f>
        <v/>
      </c>
      <c r="G34" s="22" t="str">
        <f>_xlfn.IFNA(VLOOKUP(G33,'Codes + Draft Values'!$A$3:$B$214,2,),"")</f>
        <v/>
      </c>
      <c r="H34" s="22" t="str">
        <f>_xlfn.IFNA(VLOOKUP(H33,'Codes + Draft Values'!$A$3:$B$214,2,),"")</f>
        <v/>
      </c>
      <c r="I34" s="22" t="str">
        <f>_xlfn.IFNA(VLOOKUP(I33,'Codes + Draft Values'!$A$3:$B$214,2,),"")</f>
        <v/>
      </c>
      <c r="J34" s="22" t="str">
        <f>_xlfn.IFNA(VLOOKUP(J33,'Codes + Draft Values'!$A$3:$B$214,2,),"")</f>
        <v/>
      </c>
      <c r="K34" s="22" t="str">
        <f>_xlfn.IFNA(VLOOKUP(K33,'Codes + Draft Values'!$A$3:$B$214,2,),"")</f>
        <v/>
      </c>
      <c r="L34" s="22" t="str">
        <f>_xlfn.IFNA(VLOOKUP(L33,'Codes + Draft Values'!$A$3:$B$214,2,),"")</f>
        <v/>
      </c>
      <c r="M34" s="22" t="str">
        <f>_xlfn.IFNA(VLOOKUP(M33,'Codes + Draft Values'!$A$3:$B$214,2,),"")</f>
        <v/>
      </c>
      <c r="N34" s="22" t="str">
        <f>_xlfn.IFNA(VLOOKUP(N33,'Codes + Draft Values'!$A$3:$B$214,2,),"")</f>
        <v/>
      </c>
      <c r="O34" s="27" t="str">
        <f>_xlfn.IFNA(VLOOKUP(O33,'Codes + Draft Values'!$A$3:$B$214,2,),"")</f>
        <v/>
      </c>
      <c r="P34" s="24" t="str">
        <f>_xlfn.IFNA(VLOOKUP(P33,'Codes + Draft Values'!$A$3:$B$214,2,),"")</f>
        <v/>
      </c>
      <c r="Q34" s="22" t="str">
        <f>_xlfn.IFNA(VLOOKUP(Q33,'Codes + Draft Values'!$A$3:$B$214,2,),"")</f>
        <v/>
      </c>
      <c r="R34" s="22" t="str">
        <f>_xlfn.IFNA(VLOOKUP(R33,'Codes + Draft Values'!$A$3:$B$214,2,),"")</f>
        <v/>
      </c>
      <c r="S34" s="22" t="str">
        <f>_xlfn.IFNA(VLOOKUP(S33,'Codes + Draft Values'!$A$3:$B$214,2,),"")</f>
        <v/>
      </c>
      <c r="T34" s="25" t="str">
        <f>_xlfn.IFNA(VLOOKUP(T33,'Codes + Draft Values'!$A$3:$B$214,2,),"")</f>
        <v/>
      </c>
      <c r="U34" s="59">
        <f>SUM(D34:T34)</f>
        <v>0</v>
      </c>
    </row>
    <row r="35" spans="1:21" ht="14" x14ac:dyDescent="0.2">
      <c r="A35" s="10"/>
      <c r="B35" s="40" t="s">
        <v>12</v>
      </c>
      <c r="C35" s="62"/>
      <c r="D35" s="61"/>
      <c r="E35" s="35"/>
      <c r="F35" s="33"/>
      <c r="G35" s="34"/>
      <c r="H35" s="34"/>
      <c r="I35" s="34"/>
      <c r="J35" s="34"/>
      <c r="K35" s="34"/>
      <c r="L35" s="34"/>
      <c r="M35" s="34"/>
      <c r="N35" s="34"/>
      <c r="O35" s="35"/>
      <c r="P35" s="33"/>
      <c r="Q35" s="34"/>
      <c r="R35" s="34"/>
      <c r="S35" s="34"/>
      <c r="T35" s="38"/>
      <c r="U35" s="29"/>
    </row>
    <row r="36" spans="1:21" ht="14" thickBot="1" x14ac:dyDescent="0.25">
      <c r="A36" s="37"/>
      <c r="B36" s="5" t="s">
        <v>40</v>
      </c>
      <c r="C36" s="63" t="str">
        <f>_xlfn.IFNA(VLOOKUP(C35,'Codes + Draft Values'!$A$3:$B$214,2,),"")</f>
        <v/>
      </c>
      <c r="D36" s="26" t="str">
        <f>_xlfn.IFNA(VLOOKUP(D35,'Codes + Draft Values'!$A$3:$B$214,2,),"")</f>
        <v/>
      </c>
      <c r="E36" s="25" t="str">
        <f>_xlfn.IFNA(VLOOKUP(E35,'Codes + Draft Values'!$A$3:$B$214,2,),"")</f>
        <v/>
      </c>
      <c r="F36" s="26" t="str">
        <f>_xlfn.IFNA(VLOOKUP(F35,'Codes + Draft Values'!$A$3:$B$214,2,),"")</f>
        <v/>
      </c>
      <c r="G36" s="22" t="str">
        <f>_xlfn.IFNA(VLOOKUP(G35,'Codes + Draft Values'!$A$3:$B$214,2,),"")</f>
        <v/>
      </c>
      <c r="H36" s="22" t="str">
        <f>_xlfn.IFNA(VLOOKUP(H35,'Codes + Draft Values'!$A$3:$B$214,2,),"")</f>
        <v/>
      </c>
      <c r="I36" s="22" t="str">
        <f>_xlfn.IFNA(VLOOKUP(I35,'Codes + Draft Values'!$A$3:$B$214,2,),"")</f>
        <v/>
      </c>
      <c r="J36" s="22" t="str">
        <f>_xlfn.IFNA(VLOOKUP(J35,'Codes + Draft Values'!$A$3:$B$214,2,),"")</f>
        <v/>
      </c>
      <c r="K36" s="22" t="str">
        <f>_xlfn.IFNA(VLOOKUP(K35,'Codes + Draft Values'!$A$3:$B$214,2,),"")</f>
        <v/>
      </c>
      <c r="L36" s="22" t="str">
        <f>_xlfn.IFNA(VLOOKUP(L35,'Codes + Draft Values'!$A$3:$B$214,2,),"")</f>
        <v/>
      </c>
      <c r="M36" s="22" t="str">
        <f>_xlfn.IFNA(VLOOKUP(M35,'Codes + Draft Values'!$A$3:$B$214,2,),"")</f>
        <v/>
      </c>
      <c r="N36" s="22" t="str">
        <f>_xlfn.IFNA(VLOOKUP(N35,'Codes + Draft Values'!$A$3:$B$214,2,),"")</f>
        <v/>
      </c>
      <c r="O36" s="27" t="str">
        <f>_xlfn.IFNA(VLOOKUP(O35,'Codes + Draft Values'!$A$3:$B$214,2,),"")</f>
        <v/>
      </c>
      <c r="P36" s="24" t="str">
        <f>_xlfn.IFNA(VLOOKUP(P35,'Codes + Draft Values'!$A$3:$B$214,2,),"")</f>
        <v/>
      </c>
      <c r="Q36" s="22" t="str">
        <f>_xlfn.IFNA(VLOOKUP(Q35,'Codes + Draft Values'!$A$3:$B$214,2,),"")</f>
        <v/>
      </c>
      <c r="R36" s="22" t="str">
        <f>_xlfn.IFNA(VLOOKUP(R35,'Codes + Draft Values'!$A$3:$B$214,2,),"")</f>
        <v/>
      </c>
      <c r="S36" s="22" t="str">
        <f>_xlfn.IFNA(VLOOKUP(S35,'Codes + Draft Values'!$A$3:$B$214,2,),"")</f>
        <v/>
      </c>
      <c r="T36" s="25" t="str">
        <f>_xlfn.IFNA(VLOOKUP(T35,'Codes + Draft Values'!$A$3:$B$214,2,),"")</f>
        <v/>
      </c>
      <c r="U36" s="59">
        <f>SUM(D36:T36)</f>
        <v>0</v>
      </c>
    </row>
    <row r="37" spans="1:21" ht="14" x14ac:dyDescent="0.2">
      <c r="A37" s="10"/>
      <c r="B37" s="40" t="s">
        <v>12</v>
      </c>
      <c r="C37" s="62"/>
      <c r="D37" s="61"/>
      <c r="E37" s="35"/>
      <c r="F37" s="33"/>
      <c r="G37" s="34"/>
      <c r="H37" s="34"/>
      <c r="I37" s="34"/>
      <c r="J37" s="34"/>
      <c r="K37" s="34"/>
      <c r="L37" s="34"/>
      <c r="M37" s="34"/>
      <c r="N37" s="34"/>
      <c r="O37" s="35"/>
      <c r="P37" s="33"/>
      <c r="Q37" s="34"/>
      <c r="R37" s="34"/>
      <c r="S37" s="34"/>
      <c r="T37" s="38"/>
      <c r="U37" s="29"/>
    </row>
    <row r="38" spans="1:21" ht="14" thickBot="1" x14ac:dyDescent="0.25">
      <c r="A38" s="37"/>
      <c r="B38" s="5" t="s">
        <v>40</v>
      </c>
      <c r="C38" s="63" t="str">
        <f>_xlfn.IFNA(VLOOKUP(C37,'Codes + Draft Values'!$A$3:$B$214,2,),"")</f>
        <v/>
      </c>
      <c r="D38" s="26" t="str">
        <f>_xlfn.IFNA(VLOOKUP(D37,'Codes + Draft Values'!$A$3:$B$214,2,),"")</f>
        <v/>
      </c>
      <c r="E38" s="25" t="str">
        <f>_xlfn.IFNA(VLOOKUP(E37,'Codes + Draft Values'!$A$3:$B$214,2,),"")</f>
        <v/>
      </c>
      <c r="F38" s="26" t="str">
        <f>_xlfn.IFNA(VLOOKUP(F37,'Codes + Draft Values'!$A$3:$B$214,2,),"")</f>
        <v/>
      </c>
      <c r="G38" s="22" t="str">
        <f>_xlfn.IFNA(VLOOKUP(G37,'Codes + Draft Values'!$A$3:$B$214,2,),"")</f>
        <v/>
      </c>
      <c r="H38" s="22" t="str">
        <f>_xlfn.IFNA(VLOOKUP(H37,'Codes + Draft Values'!$A$3:$B$214,2,),"")</f>
        <v/>
      </c>
      <c r="I38" s="22" t="str">
        <f>_xlfn.IFNA(VLOOKUP(I37,'Codes + Draft Values'!$A$3:$B$214,2,),"")</f>
        <v/>
      </c>
      <c r="J38" s="22" t="str">
        <f>_xlfn.IFNA(VLOOKUP(J37,'Codes + Draft Values'!$A$3:$B$214,2,),"")</f>
        <v/>
      </c>
      <c r="K38" s="22" t="str">
        <f>_xlfn.IFNA(VLOOKUP(K37,'Codes + Draft Values'!$A$3:$B$214,2,),"")</f>
        <v/>
      </c>
      <c r="L38" s="22" t="str">
        <f>_xlfn.IFNA(VLOOKUP(L37,'Codes + Draft Values'!$A$3:$B$214,2,),"")</f>
        <v/>
      </c>
      <c r="M38" s="22" t="str">
        <f>_xlfn.IFNA(VLOOKUP(M37,'Codes + Draft Values'!$A$3:$B$214,2,),"")</f>
        <v/>
      </c>
      <c r="N38" s="22" t="str">
        <f>_xlfn.IFNA(VLOOKUP(N37,'Codes + Draft Values'!$A$3:$B$214,2,),"")</f>
        <v/>
      </c>
      <c r="O38" s="27" t="str">
        <f>_xlfn.IFNA(VLOOKUP(O37,'Codes + Draft Values'!$A$3:$B$214,2,),"")</f>
        <v/>
      </c>
      <c r="P38" s="24" t="str">
        <f>_xlfn.IFNA(VLOOKUP(P37,'Codes + Draft Values'!$A$3:$B$214,2,),"")</f>
        <v/>
      </c>
      <c r="Q38" s="22" t="str">
        <f>_xlfn.IFNA(VLOOKUP(Q37,'Codes + Draft Values'!$A$3:$B$214,2,),"")</f>
        <v/>
      </c>
      <c r="R38" s="22" t="str">
        <f>_xlfn.IFNA(VLOOKUP(R37,'Codes + Draft Values'!$A$3:$B$214,2,),"")</f>
        <v/>
      </c>
      <c r="S38" s="22" t="str">
        <f>_xlfn.IFNA(VLOOKUP(S37,'Codes + Draft Values'!$A$3:$B$214,2,),"")</f>
        <v/>
      </c>
      <c r="T38" s="25" t="str">
        <f>_xlfn.IFNA(VLOOKUP(T37,'Codes + Draft Values'!$A$3:$B$214,2,),"")</f>
        <v/>
      </c>
      <c r="U38" s="59">
        <f>SUM(D38:T38)</f>
        <v>0</v>
      </c>
    </row>
    <row r="39" spans="1:21" ht="14" x14ac:dyDescent="0.2">
      <c r="A39" s="10"/>
      <c r="B39" s="40" t="s">
        <v>12</v>
      </c>
      <c r="C39" s="62"/>
      <c r="D39" s="61"/>
      <c r="E39" s="35"/>
      <c r="F39" s="33"/>
      <c r="G39" s="34"/>
      <c r="H39" s="34"/>
      <c r="I39" s="34"/>
      <c r="J39" s="34"/>
      <c r="K39" s="34"/>
      <c r="L39" s="34"/>
      <c r="M39" s="34"/>
      <c r="N39" s="34"/>
      <c r="O39" s="35"/>
      <c r="P39" s="33"/>
      <c r="Q39" s="34"/>
      <c r="R39" s="34"/>
      <c r="S39" s="34"/>
      <c r="T39" s="38"/>
      <c r="U39" s="29"/>
    </row>
    <row r="40" spans="1:21" ht="14" thickBot="1" x14ac:dyDescent="0.25">
      <c r="A40" s="37"/>
      <c r="B40" s="5" t="s">
        <v>40</v>
      </c>
      <c r="C40" s="63" t="str">
        <f>_xlfn.IFNA(VLOOKUP(C39,'Codes + Draft Values'!$A$3:$B$214,2,),"")</f>
        <v/>
      </c>
      <c r="D40" s="26" t="str">
        <f>_xlfn.IFNA(VLOOKUP(D39,'Codes + Draft Values'!$A$3:$B$214,2,),"")</f>
        <v/>
      </c>
      <c r="E40" s="25" t="str">
        <f>_xlfn.IFNA(VLOOKUP(E39,'Codes + Draft Values'!$A$3:$B$214,2,),"")</f>
        <v/>
      </c>
      <c r="F40" s="26" t="str">
        <f>_xlfn.IFNA(VLOOKUP(F39,'Codes + Draft Values'!$A$3:$B$214,2,),"")</f>
        <v/>
      </c>
      <c r="G40" s="22" t="str">
        <f>_xlfn.IFNA(VLOOKUP(G39,'Codes + Draft Values'!$A$3:$B$214,2,),"")</f>
        <v/>
      </c>
      <c r="H40" s="22" t="str">
        <f>_xlfn.IFNA(VLOOKUP(H39,'Codes + Draft Values'!$A$3:$B$214,2,),"")</f>
        <v/>
      </c>
      <c r="I40" s="22" t="str">
        <f>_xlfn.IFNA(VLOOKUP(I39,'Codes + Draft Values'!$A$3:$B$214,2,),"")</f>
        <v/>
      </c>
      <c r="J40" s="22" t="str">
        <f>_xlfn.IFNA(VLOOKUP(J39,'Codes + Draft Values'!$A$3:$B$214,2,),"")</f>
        <v/>
      </c>
      <c r="K40" s="22" t="str">
        <f>_xlfn.IFNA(VLOOKUP(K39,'Codes + Draft Values'!$A$3:$B$214,2,),"")</f>
        <v/>
      </c>
      <c r="L40" s="22" t="str">
        <f>_xlfn.IFNA(VLOOKUP(L39,'Codes + Draft Values'!$A$3:$B$214,2,),"")</f>
        <v/>
      </c>
      <c r="M40" s="22" t="str">
        <f>_xlfn.IFNA(VLOOKUP(M39,'Codes + Draft Values'!$A$3:$B$214,2,),"")</f>
        <v/>
      </c>
      <c r="N40" s="22" t="str">
        <f>_xlfn.IFNA(VLOOKUP(N39,'Codes + Draft Values'!$A$3:$B$214,2,),"")</f>
        <v/>
      </c>
      <c r="O40" s="27" t="str">
        <f>_xlfn.IFNA(VLOOKUP(O39,'Codes + Draft Values'!$A$3:$B$214,2,),"")</f>
        <v/>
      </c>
      <c r="P40" s="24" t="str">
        <f>_xlfn.IFNA(VLOOKUP(P39,'Codes + Draft Values'!$A$3:$B$214,2,),"")</f>
        <v/>
      </c>
      <c r="Q40" s="22" t="str">
        <f>_xlfn.IFNA(VLOOKUP(Q39,'Codes + Draft Values'!$A$3:$B$214,2,),"")</f>
        <v/>
      </c>
      <c r="R40" s="22" t="str">
        <f>_xlfn.IFNA(VLOOKUP(R39,'Codes + Draft Values'!$A$3:$B$214,2,),"")</f>
        <v/>
      </c>
      <c r="S40" s="22" t="str">
        <f>_xlfn.IFNA(VLOOKUP(S39,'Codes + Draft Values'!$A$3:$B$214,2,),"")</f>
        <v/>
      </c>
      <c r="T40" s="25" t="str">
        <f>_xlfn.IFNA(VLOOKUP(T39,'Codes + Draft Values'!$A$3:$B$214,2,),"")</f>
        <v/>
      </c>
      <c r="U40" s="59">
        <f>SUM(D40:T40)</f>
        <v>0</v>
      </c>
    </row>
    <row r="41" spans="1:21" ht="14" x14ac:dyDescent="0.2">
      <c r="A41" s="10"/>
      <c r="B41" s="40" t="s">
        <v>12</v>
      </c>
      <c r="C41" s="62"/>
      <c r="D41" s="61"/>
      <c r="E41" s="35"/>
      <c r="F41" s="33"/>
      <c r="G41" s="34"/>
      <c r="H41" s="34"/>
      <c r="I41" s="34"/>
      <c r="J41" s="34"/>
      <c r="K41" s="34"/>
      <c r="L41" s="34"/>
      <c r="M41" s="34"/>
      <c r="N41" s="34"/>
      <c r="O41" s="35"/>
      <c r="P41" s="33"/>
      <c r="Q41" s="34"/>
      <c r="R41" s="34"/>
      <c r="S41" s="34"/>
      <c r="T41" s="38"/>
      <c r="U41" s="29"/>
    </row>
    <row r="42" spans="1:21" ht="14" thickBot="1" x14ac:dyDescent="0.25">
      <c r="A42" s="37"/>
      <c r="B42" s="5" t="s">
        <v>40</v>
      </c>
      <c r="C42" s="63" t="str">
        <f>_xlfn.IFNA(VLOOKUP(C41,'Codes + Draft Values'!$A$3:$B$214,2,),"")</f>
        <v/>
      </c>
      <c r="D42" s="26" t="str">
        <f>_xlfn.IFNA(VLOOKUP(D41,'Codes + Draft Values'!$A$3:$B$214,2,),"")</f>
        <v/>
      </c>
      <c r="E42" s="25" t="str">
        <f>_xlfn.IFNA(VLOOKUP(E41,'Codes + Draft Values'!$A$3:$B$214,2,),"")</f>
        <v/>
      </c>
      <c r="F42" s="26" t="str">
        <f>_xlfn.IFNA(VLOOKUP(F41,'Codes + Draft Values'!$A$3:$B$214,2,),"")</f>
        <v/>
      </c>
      <c r="G42" s="22" t="str">
        <f>_xlfn.IFNA(VLOOKUP(G41,'Codes + Draft Values'!$A$3:$B$214,2,),"")</f>
        <v/>
      </c>
      <c r="H42" s="22" t="str">
        <f>_xlfn.IFNA(VLOOKUP(H41,'Codes + Draft Values'!$A$3:$B$214,2,),"")</f>
        <v/>
      </c>
      <c r="I42" s="22" t="str">
        <f>_xlfn.IFNA(VLOOKUP(I41,'Codes + Draft Values'!$A$3:$B$214,2,),"")</f>
        <v/>
      </c>
      <c r="J42" s="22" t="str">
        <f>_xlfn.IFNA(VLOOKUP(J41,'Codes + Draft Values'!$A$3:$B$214,2,),"")</f>
        <v/>
      </c>
      <c r="K42" s="22" t="str">
        <f>_xlfn.IFNA(VLOOKUP(K41,'Codes + Draft Values'!$A$3:$B$214,2,),"")</f>
        <v/>
      </c>
      <c r="L42" s="22" t="str">
        <f>_xlfn.IFNA(VLOOKUP(L41,'Codes + Draft Values'!$A$3:$B$214,2,),"")</f>
        <v/>
      </c>
      <c r="M42" s="22" t="str">
        <f>_xlfn.IFNA(VLOOKUP(M41,'Codes + Draft Values'!$A$3:$B$214,2,),"")</f>
        <v/>
      </c>
      <c r="N42" s="22" t="str">
        <f>_xlfn.IFNA(VLOOKUP(N41,'Codes + Draft Values'!$A$3:$B$214,2,),"")</f>
        <v/>
      </c>
      <c r="O42" s="27" t="str">
        <f>_xlfn.IFNA(VLOOKUP(O41,'Codes + Draft Values'!$A$3:$B$214,2,),"")</f>
        <v/>
      </c>
      <c r="P42" s="24" t="str">
        <f>_xlfn.IFNA(VLOOKUP(P41,'Codes + Draft Values'!$A$3:$B$214,2,),"")</f>
        <v/>
      </c>
      <c r="Q42" s="22" t="str">
        <f>_xlfn.IFNA(VLOOKUP(Q41,'Codes + Draft Values'!$A$3:$B$214,2,),"")</f>
        <v/>
      </c>
      <c r="R42" s="22" t="str">
        <f>_xlfn.IFNA(VLOOKUP(R41,'Codes + Draft Values'!$A$3:$B$214,2,),"")</f>
        <v/>
      </c>
      <c r="S42" s="22" t="str">
        <f>_xlfn.IFNA(VLOOKUP(S41,'Codes + Draft Values'!$A$3:$B$214,2,),"")</f>
        <v/>
      </c>
      <c r="T42" s="25" t="str">
        <f>_xlfn.IFNA(VLOOKUP(T41,'Codes + Draft Values'!$A$3:$B$214,2,),"")</f>
        <v/>
      </c>
      <c r="U42" s="59">
        <f>SUM(D42:T42)</f>
        <v>0</v>
      </c>
    </row>
    <row r="43" spans="1:21" ht="14" x14ac:dyDescent="0.2">
      <c r="A43" s="10"/>
      <c r="B43" s="40" t="s">
        <v>12</v>
      </c>
      <c r="C43" s="62"/>
      <c r="D43" s="61"/>
      <c r="E43" s="35"/>
      <c r="F43" s="33"/>
      <c r="G43" s="34"/>
      <c r="H43" s="34"/>
      <c r="I43" s="34"/>
      <c r="J43" s="34"/>
      <c r="K43" s="34"/>
      <c r="L43" s="34"/>
      <c r="M43" s="34"/>
      <c r="N43" s="34"/>
      <c r="O43" s="35"/>
      <c r="P43" s="33"/>
      <c r="Q43" s="34"/>
      <c r="R43" s="34"/>
      <c r="S43" s="34"/>
      <c r="T43" s="38"/>
      <c r="U43" s="29"/>
    </row>
    <row r="44" spans="1:21" ht="14" thickBot="1" x14ac:dyDescent="0.25">
      <c r="A44" s="37"/>
      <c r="B44" s="5" t="s">
        <v>40</v>
      </c>
      <c r="C44" s="63" t="str">
        <f>_xlfn.IFNA(VLOOKUP(C43,'Codes + Draft Values'!$A$3:$B$214,2,),"")</f>
        <v/>
      </c>
      <c r="D44" s="26" t="str">
        <f>_xlfn.IFNA(VLOOKUP(D43,'Codes + Draft Values'!$A$3:$B$214,2,),"")</f>
        <v/>
      </c>
      <c r="E44" s="25" t="str">
        <f>_xlfn.IFNA(VLOOKUP(E43,'Codes + Draft Values'!$A$3:$B$214,2,),"")</f>
        <v/>
      </c>
      <c r="F44" s="26" t="str">
        <f>_xlfn.IFNA(VLOOKUP(F43,'Codes + Draft Values'!$A$3:$B$214,2,),"")</f>
        <v/>
      </c>
      <c r="G44" s="22" t="str">
        <f>_xlfn.IFNA(VLOOKUP(G43,'Codes + Draft Values'!$A$3:$B$214,2,),"")</f>
        <v/>
      </c>
      <c r="H44" s="22" t="str">
        <f>_xlfn.IFNA(VLOOKUP(H43,'Codes + Draft Values'!$A$3:$B$214,2,),"")</f>
        <v/>
      </c>
      <c r="I44" s="22" t="str">
        <f>_xlfn.IFNA(VLOOKUP(I43,'Codes + Draft Values'!$A$3:$B$214,2,),"")</f>
        <v/>
      </c>
      <c r="J44" s="22" t="str">
        <f>_xlfn.IFNA(VLOOKUP(J43,'Codes + Draft Values'!$A$3:$B$214,2,),"")</f>
        <v/>
      </c>
      <c r="K44" s="22" t="str">
        <f>_xlfn.IFNA(VLOOKUP(K43,'Codes + Draft Values'!$A$3:$B$214,2,),"")</f>
        <v/>
      </c>
      <c r="L44" s="22" t="str">
        <f>_xlfn.IFNA(VLOOKUP(L43,'Codes + Draft Values'!$A$3:$B$214,2,),"")</f>
        <v/>
      </c>
      <c r="M44" s="22" t="str">
        <f>_xlfn.IFNA(VLOOKUP(M43,'Codes + Draft Values'!$A$3:$B$214,2,),"")</f>
        <v/>
      </c>
      <c r="N44" s="22" t="str">
        <f>_xlfn.IFNA(VLOOKUP(N43,'Codes + Draft Values'!$A$3:$B$214,2,),"")</f>
        <v/>
      </c>
      <c r="O44" s="27" t="str">
        <f>_xlfn.IFNA(VLOOKUP(O43,'Codes + Draft Values'!$A$3:$B$214,2,),"")</f>
        <v/>
      </c>
      <c r="P44" s="24" t="str">
        <f>_xlfn.IFNA(VLOOKUP(P43,'Codes + Draft Values'!$A$3:$B$214,2,),"")</f>
        <v/>
      </c>
      <c r="Q44" s="22" t="str">
        <f>_xlfn.IFNA(VLOOKUP(Q43,'Codes + Draft Values'!$A$3:$B$214,2,),"")</f>
        <v/>
      </c>
      <c r="R44" s="22" t="str">
        <f>_xlfn.IFNA(VLOOKUP(R43,'Codes + Draft Values'!$A$3:$B$214,2,),"")</f>
        <v/>
      </c>
      <c r="S44" s="22" t="str">
        <f>_xlfn.IFNA(VLOOKUP(S43,'Codes + Draft Values'!$A$3:$B$214,2,),"")</f>
        <v/>
      </c>
      <c r="T44" s="25" t="str">
        <f>_xlfn.IFNA(VLOOKUP(T43,'Codes + Draft Values'!$A$3:$B$214,2,),"")</f>
        <v/>
      </c>
      <c r="U44" s="59">
        <f>SUM(D44:T44)</f>
        <v>0</v>
      </c>
    </row>
    <row r="45" spans="1:21" ht="14" x14ac:dyDescent="0.2">
      <c r="A45" s="10"/>
      <c r="B45" s="40" t="s">
        <v>12</v>
      </c>
      <c r="C45" s="62"/>
      <c r="D45" s="61"/>
      <c r="E45" s="35"/>
      <c r="F45" s="33"/>
      <c r="G45" s="34"/>
      <c r="H45" s="34"/>
      <c r="I45" s="34"/>
      <c r="J45" s="34"/>
      <c r="K45" s="34"/>
      <c r="L45" s="34"/>
      <c r="M45" s="34"/>
      <c r="N45" s="34"/>
      <c r="O45" s="35"/>
      <c r="P45" s="33"/>
      <c r="Q45" s="34"/>
      <c r="R45" s="34"/>
      <c r="S45" s="34"/>
      <c r="T45" s="38"/>
      <c r="U45" s="29"/>
    </row>
    <row r="46" spans="1:21" ht="14" thickBot="1" x14ac:dyDescent="0.25">
      <c r="A46" s="37"/>
      <c r="B46" s="5" t="s">
        <v>40</v>
      </c>
      <c r="C46" s="63" t="str">
        <f>_xlfn.IFNA(VLOOKUP(C45,'Codes + Draft Values'!$A$3:$B$214,2,),"")</f>
        <v/>
      </c>
      <c r="D46" s="26" t="str">
        <f>_xlfn.IFNA(VLOOKUP(D45,'Codes + Draft Values'!$A$3:$B$214,2,),"")</f>
        <v/>
      </c>
      <c r="E46" s="25" t="str">
        <f>_xlfn.IFNA(VLOOKUP(E45,'Codes + Draft Values'!$A$3:$B$214,2,),"")</f>
        <v/>
      </c>
      <c r="F46" s="26" t="str">
        <f>_xlfn.IFNA(VLOOKUP(F45,'Codes + Draft Values'!$A$3:$B$214,2,),"")</f>
        <v/>
      </c>
      <c r="G46" s="22" t="str">
        <f>_xlfn.IFNA(VLOOKUP(G45,'Codes + Draft Values'!$A$3:$B$214,2,),"")</f>
        <v/>
      </c>
      <c r="H46" s="22" t="str">
        <f>_xlfn.IFNA(VLOOKUP(H45,'Codes + Draft Values'!$A$3:$B$214,2,),"")</f>
        <v/>
      </c>
      <c r="I46" s="22" t="str">
        <f>_xlfn.IFNA(VLOOKUP(I45,'Codes + Draft Values'!$A$3:$B$214,2,),"")</f>
        <v/>
      </c>
      <c r="J46" s="22" t="str">
        <f>_xlfn.IFNA(VLOOKUP(J45,'Codes + Draft Values'!$A$3:$B$214,2,),"")</f>
        <v/>
      </c>
      <c r="K46" s="22" t="str">
        <f>_xlfn.IFNA(VLOOKUP(K45,'Codes + Draft Values'!$A$3:$B$214,2,),"")</f>
        <v/>
      </c>
      <c r="L46" s="22" t="str">
        <f>_xlfn.IFNA(VLOOKUP(L45,'Codes + Draft Values'!$A$3:$B$214,2,),"")</f>
        <v/>
      </c>
      <c r="M46" s="22" t="str">
        <f>_xlfn.IFNA(VLOOKUP(M45,'Codes + Draft Values'!$A$3:$B$214,2,),"")</f>
        <v/>
      </c>
      <c r="N46" s="22" t="str">
        <f>_xlfn.IFNA(VLOOKUP(N45,'Codes + Draft Values'!$A$3:$B$214,2,),"")</f>
        <v/>
      </c>
      <c r="O46" s="27" t="str">
        <f>_xlfn.IFNA(VLOOKUP(O45,'Codes + Draft Values'!$A$3:$B$214,2,),"")</f>
        <v/>
      </c>
      <c r="P46" s="24" t="str">
        <f>_xlfn.IFNA(VLOOKUP(P45,'Codes + Draft Values'!$A$3:$B$214,2,),"")</f>
        <v/>
      </c>
      <c r="Q46" s="22" t="str">
        <f>_xlfn.IFNA(VLOOKUP(Q45,'Codes + Draft Values'!$A$3:$B$214,2,),"")</f>
        <v/>
      </c>
      <c r="R46" s="22" t="str">
        <f>_xlfn.IFNA(VLOOKUP(R45,'Codes + Draft Values'!$A$3:$B$214,2,),"")</f>
        <v/>
      </c>
      <c r="S46" s="22" t="str">
        <f>_xlfn.IFNA(VLOOKUP(S45,'Codes + Draft Values'!$A$3:$B$214,2,),"")</f>
        <v/>
      </c>
      <c r="T46" s="25" t="str">
        <f>_xlfn.IFNA(VLOOKUP(T45,'Codes + Draft Values'!$A$3:$B$214,2,),"")</f>
        <v/>
      </c>
      <c r="U46" s="59">
        <f>SUM(D46:T46)</f>
        <v>0</v>
      </c>
    </row>
    <row r="47" spans="1:21" ht="14" x14ac:dyDescent="0.2">
      <c r="A47" s="10"/>
      <c r="B47" s="40" t="s">
        <v>12</v>
      </c>
      <c r="C47" s="62"/>
      <c r="D47" s="61"/>
      <c r="E47" s="35"/>
      <c r="F47" s="33"/>
      <c r="G47" s="34"/>
      <c r="H47" s="34"/>
      <c r="I47" s="34"/>
      <c r="J47" s="34"/>
      <c r="K47" s="34"/>
      <c r="L47" s="34"/>
      <c r="M47" s="34"/>
      <c r="N47" s="34"/>
      <c r="O47" s="35"/>
      <c r="P47" s="33"/>
      <c r="Q47" s="34"/>
      <c r="R47" s="34"/>
      <c r="S47" s="34"/>
      <c r="T47" s="38"/>
      <c r="U47" s="29"/>
    </row>
    <row r="48" spans="1:21" ht="14" thickBot="1" x14ac:dyDescent="0.25">
      <c r="A48" s="37"/>
      <c r="B48" s="5" t="s">
        <v>40</v>
      </c>
      <c r="C48" s="63" t="str">
        <f>_xlfn.IFNA(VLOOKUP(C47,'Codes + Draft Values'!$A$3:$B$214,2,),"")</f>
        <v/>
      </c>
      <c r="D48" s="26" t="str">
        <f>_xlfn.IFNA(VLOOKUP(D47,'Codes + Draft Values'!$A$3:$B$214,2,),"")</f>
        <v/>
      </c>
      <c r="E48" s="25" t="str">
        <f>_xlfn.IFNA(VLOOKUP(E47,'Codes + Draft Values'!$A$3:$B$214,2,),"")</f>
        <v/>
      </c>
      <c r="F48" s="26" t="str">
        <f>_xlfn.IFNA(VLOOKUP(F47,'Codes + Draft Values'!$A$3:$B$214,2,),"")</f>
        <v/>
      </c>
      <c r="G48" s="22" t="str">
        <f>_xlfn.IFNA(VLOOKUP(G47,'Codes + Draft Values'!$A$3:$B$214,2,),"")</f>
        <v/>
      </c>
      <c r="H48" s="22" t="str">
        <f>_xlfn.IFNA(VLOOKUP(H47,'Codes + Draft Values'!$A$3:$B$214,2,),"")</f>
        <v/>
      </c>
      <c r="I48" s="22" t="str">
        <f>_xlfn.IFNA(VLOOKUP(I47,'Codes + Draft Values'!$A$3:$B$214,2,),"")</f>
        <v/>
      </c>
      <c r="J48" s="22" t="str">
        <f>_xlfn.IFNA(VLOOKUP(J47,'Codes + Draft Values'!$A$3:$B$214,2,),"")</f>
        <v/>
      </c>
      <c r="K48" s="22" t="str">
        <f>_xlfn.IFNA(VLOOKUP(K47,'Codes + Draft Values'!$A$3:$B$214,2,),"")</f>
        <v/>
      </c>
      <c r="L48" s="22" t="str">
        <f>_xlfn.IFNA(VLOOKUP(L47,'Codes + Draft Values'!$A$3:$B$214,2,),"")</f>
        <v/>
      </c>
      <c r="M48" s="22" t="str">
        <f>_xlfn.IFNA(VLOOKUP(M47,'Codes + Draft Values'!$A$3:$B$214,2,),"")</f>
        <v/>
      </c>
      <c r="N48" s="22" t="str">
        <f>_xlfn.IFNA(VLOOKUP(N47,'Codes + Draft Values'!$A$3:$B$214,2,),"")</f>
        <v/>
      </c>
      <c r="O48" s="27" t="str">
        <f>_xlfn.IFNA(VLOOKUP(O47,'Codes + Draft Values'!$A$3:$B$214,2,),"")</f>
        <v/>
      </c>
      <c r="P48" s="24" t="str">
        <f>_xlfn.IFNA(VLOOKUP(P47,'Codes + Draft Values'!$A$3:$B$214,2,),"")</f>
        <v/>
      </c>
      <c r="Q48" s="22" t="str">
        <f>_xlfn.IFNA(VLOOKUP(Q47,'Codes + Draft Values'!$A$3:$B$214,2,),"")</f>
        <v/>
      </c>
      <c r="R48" s="22" t="str">
        <f>_xlfn.IFNA(VLOOKUP(R47,'Codes + Draft Values'!$A$3:$B$214,2,),"")</f>
        <v/>
      </c>
      <c r="S48" s="22" t="str">
        <f>_xlfn.IFNA(VLOOKUP(S47,'Codes + Draft Values'!$A$3:$B$214,2,),"")</f>
        <v/>
      </c>
      <c r="T48" s="25" t="str">
        <f>_xlfn.IFNA(VLOOKUP(T47,'Codes + Draft Values'!$A$3:$B$214,2,),"")</f>
        <v/>
      </c>
      <c r="U48" s="59">
        <f>SUM(D48:T48)</f>
        <v>0</v>
      </c>
    </row>
    <row r="49" spans="1:21" ht="14" x14ac:dyDescent="0.2">
      <c r="A49" s="10"/>
      <c r="B49" s="40" t="s">
        <v>12</v>
      </c>
      <c r="C49" s="62"/>
      <c r="D49" s="61"/>
      <c r="E49" s="35"/>
      <c r="F49" s="33"/>
      <c r="G49" s="34"/>
      <c r="H49" s="34"/>
      <c r="I49" s="34"/>
      <c r="J49" s="34"/>
      <c r="K49" s="34"/>
      <c r="L49" s="34"/>
      <c r="M49" s="34"/>
      <c r="N49" s="34"/>
      <c r="O49" s="35"/>
      <c r="P49" s="33"/>
      <c r="Q49" s="34"/>
      <c r="R49" s="34"/>
      <c r="S49" s="34"/>
      <c r="T49" s="38"/>
      <c r="U49" s="29"/>
    </row>
    <row r="50" spans="1:21" ht="14" thickBot="1" x14ac:dyDescent="0.25">
      <c r="A50" s="37"/>
      <c r="B50" s="5" t="s">
        <v>40</v>
      </c>
      <c r="C50" s="63" t="str">
        <f>_xlfn.IFNA(VLOOKUP(C49,'Codes + Draft Values'!$A$3:$B$214,2,),"")</f>
        <v/>
      </c>
      <c r="D50" s="26" t="str">
        <f>_xlfn.IFNA(VLOOKUP(D49,'Codes + Draft Values'!$A$3:$B$214,2,),"")</f>
        <v/>
      </c>
      <c r="E50" s="25" t="str">
        <f>_xlfn.IFNA(VLOOKUP(E49,'Codes + Draft Values'!$A$3:$B$214,2,),"")</f>
        <v/>
      </c>
      <c r="F50" s="26" t="str">
        <f>_xlfn.IFNA(VLOOKUP(F49,'Codes + Draft Values'!$A$3:$B$214,2,),"")</f>
        <v/>
      </c>
      <c r="G50" s="22" t="str">
        <f>_xlfn.IFNA(VLOOKUP(G49,'Codes + Draft Values'!$A$3:$B$214,2,),"")</f>
        <v/>
      </c>
      <c r="H50" s="22" t="str">
        <f>_xlfn.IFNA(VLOOKUP(H49,'Codes + Draft Values'!$A$3:$B$214,2,),"")</f>
        <v/>
      </c>
      <c r="I50" s="22" t="str">
        <f>_xlfn.IFNA(VLOOKUP(I49,'Codes + Draft Values'!$A$3:$B$214,2,),"")</f>
        <v/>
      </c>
      <c r="J50" s="22" t="str">
        <f>_xlfn.IFNA(VLOOKUP(J49,'Codes + Draft Values'!$A$3:$B$214,2,),"")</f>
        <v/>
      </c>
      <c r="K50" s="22" t="str">
        <f>_xlfn.IFNA(VLOOKUP(K49,'Codes + Draft Values'!$A$3:$B$214,2,),"")</f>
        <v/>
      </c>
      <c r="L50" s="22" t="str">
        <f>_xlfn.IFNA(VLOOKUP(L49,'Codes + Draft Values'!$A$3:$B$214,2,),"")</f>
        <v/>
      </c>
      <c r="M50" s="22" t="str">
        <f>_xlfn.IFNA(VLOOKUP(M49,'Codes + Draft Values'!$A$3:$B$214,2,),"")</f>
        <v/>
      </c>
      <c r="N50" s="22" t="str">
        <f>_xlfn.IFNA(VLOOKUP(N49,'Codes + Draft Values'!$A$3:$B$214,2,),"")</f>
        <v/>
      </c>
      <c r="O50" s="27" t="str">
        <f>_xlfn.IFNA(VLOOKUP(O49,'Codes + Draft Values'!$A$3:$B$214,2,),"")</f>
        <v/>
      </c>
      <c r="P50" s="24" t="str">
        <f>_xlfn.IFNA(VLOOKUP(P49,'Codes + Draft Values'!$A$3:$B$214,2,),"")</f>
        <v/>
      </c>
      <c r="Q50" s="22" t="str">
        <f>_xlfn.IFNA(VLOOKUP(Q49,'Codes + Draft Values'!$A$3:$B$214,2,),"")</f>
        <v/>
      </c>
      <c r="R50" s="22" t="str">
        <f>_xlfn.IFNA(VLOOKUP(R49,'Codes + Draft Values'!$A$3:$B$214,2,),"")</f>
        <v/>
      </c>
      <c r="S50" s="22" t="str">
        <f>_xlfn.IFNA(VLOOKUP(S49,'Codes + Draft Values'!$A$3:$B$214,2,),"")</f>
        <v/>
      </c>
      <c r="T50" s="25" t="str">
        <f>_xlfn.IFNA(VLOOKUP(T49,'Codes + Draft Values'!$A$3:$B$214,2,),"")</f>
        <v/>
      </c>
      <c r="U50" s="59">
        <f>SUM(D50:T50)</f>
        <v>0</v>
      </c>
    </row>
    <row r="51" spans="1:21" ht="14" x14ac:dyDescent="0.2">
      <c r="A51" s="10"/>
      <c r="B51" s="40" t="s">
        <v>12</v>
      </c>
      <c r="C51" s="62"/>
      <c r="D51" s="61"/>
      <c r="E51" s="35"/>
      <c r="F51" s="33"/>
      <c r="G51" s="34"/>
      <c r="H51" s="34"/>
      <c r="I51" s="34"/>
      <c r="J51" s="34"/>
      <c r="K51" s="34"/>
      <c r="L51" s="34"/>
      <c r="M51" s="34"/>
      <c r="N51" s="34"/>
      <c r="O51" s="35"/>
      <c r="P51" s="33"/>
      <c r="Q51" s="34"/>
      <c r="R51" s="34"/>
      <c r="S51" s="34"/>
      <c r="T51" s="38"/>
      <c r="U51" s="29"/>
    </row>
    <row r="52" spans="1:21" ht="14" thickBot="1" x14ac:dyDescent="0.25">
      <c r="A52" s="37"/>
      <c r="B52" s="5" t="s">
        <v>40</v>
      </c>
      <c r="C52" s="63" t="str">
        <f>_xlfn.IFNA(VLOOKUP(C51,'Codes + Draft Values'!$A$3:$B$214,2,),"")</f>
        <v/>
      </c>
      <c r="D52" s="26" t="str">
        <f>_xlfn.IFNA(VLOOKUP(D51,'Codes + Draft Values'!$A$3:$B$214,2,),"")</f>
        <v/>
      </c>
      <c r="E52" s="25" t="str">
        <f>_xlfn.IFNA(VLOOKUP(E51,'Codes + Draft Values'!$A$3:$B$214,2,),"")</f>
        <v/>
      </c>
      <c r="F52" s="26" t="str">
        <f>_xlfn.IFNA(VLOOKUP(F51,'Codes + Draft Values'!$A$3:$B$214,2,),"")</f>
        <v/>
      </c>
      <c r="G52" s="22" t="str">
        <f>_xlfn.IFNA(VLOOKUP(G51,'Codes + Draft Values'!$A$3:$B$214,2,),"")</f>
        <v/>
      </c>
      <c r="H52" s="22" t="str">
        <f>_xlfn.IFNA(VLOOKUP(H51,'Codes + Draft Values'!$A$3:$B$214,2,),"")</f>
        <v/>
      </c>
      <c r="I52" s="22" t="str">
        <f>_xlfn.IFNA(VLOOKUP(I51,'Codes + Draft Values'!$A$3:$B$214,2,),"")</f>
        <v/>
      </c>
      <c r="J52" s="22" t="str">
        <f>_xlfn.IFNA(VLOOKUP(J51,'Codes + Draft Values'!$A$3:$B$214,2,),"")</f>
        <v/>
      </c>
      <c r="K52" s="22" t="str">
        <f>_xlfn.IFNA(VLOOKUP(K51,'Codes + Draft Values'!$A$3:$B$214,2,),"")</f>
        <v/>
      </c>
      <c r="L52" s="22" t="str">
        <f>_xlfn.IFNA(VLOOKUP(L51,'Codes + Draft Values'!$A$3:$B$214,2,),"")</f>
        <v/>
      </c>
      <c r="M52" s="22" t="str">
        <f>_xlfn.IFNA(VLOOKUP(M51,'Codes + Draft Values'!$A$3:$B$214,2,),"")</f>
        <v/>
      </c>
      <c r="N52" s="22" t="str">
        <f>_xlfn.IFNA(VLOOKUP(N51,'Codes + Draft Values'!$A$3:$B$214,2,),"")</f>
        <v/>
      </c>
      <c r="O52" s="27" t="str">
        <f>_xlfn.IFNA(VLOOKUP(O51,'Codes + Draft Values'!$A$3:$B$214,2,),"")</f>
        <v/>
      </c>
      <c r="P52" s="24" t="str">
        <f>_xlfn.IFNA(VLOOKUP(P51,'Codes + Draft Values'!$A$3:$B$214,2,),"")</f>
        <v/>
      </c>
      <c r="Q52" s="22" t="str">
        <f>_xlfn.IFNA(VLOOKUP(Q51,'Codes + Draft Values'!$A$3:$B$214,2,),"")</f>
        <v/>
      </c>
      <c r="R52" s="22" t="str">
        <f>_xlfn.IFNA(VLOOKUP(R51,'Codes + Draft Values'!$A$3:$B$214,2,),"")</f>
        <v/>
      </c>
      <c r="S52" s="22" t="str">
        <f>_xlfn.IFNA(VLOOKUP(S51,'Codes + Draft Values'!$A$3:$B$214,2,),"")</f>
        <v/>
      </c>
      <c r="T52" s="25" t="str">
        <f>_xlfn.IFNA(VLOOKUP(T51,'Codes + Draft Values'!$A$3:$B$214,2,),"")</f>
        <v/>
      </c>
      <c r="U52" s="59">
        <f>SUM(D52:T52)</f>
        <v>0</v>
      </c>
    </row>
    <row r="53" spans="1:21" ht="14" x14ac:dyDescent="0.2">
      <c r="A53" s="10"/>
      <c r="B53" s="40" t="s">
        <v>12</v>
      </c>
      <c r="C53" s="62"/>
      <c r="D53" s="61"/>
      <c r="E53" s="35"/>
      <c r="F53" s="33"/>
      <c r="G53" s="34"/>
      <c r="H53" s="34"/>
      <c r="I53" s="34"/>
      <c r="J53" s="34"/>
      <c r="K53" s="34"/>
      <c r="L53" s="34"/>
      <c r="M53" s="34"/>
      <c r="N53" s="34"/>
      <c r="O53" s="35"/>
      <c r="P53" s="33"/>
      <c r="Q53" s="34"/>
      <c r="R53" s="34"/>
      <c r="S53" s="34"/>
      <c r="T53" s="38"/>
      <c r="U53" s="29"/>
    </row>
    <row r="54" spans="1:21" ht="14" thickBot="1" x14ac:dyDescent="0.25">
      <c r="A54" s="37"/>
      <c r="B54" s="5" t="s">
        <v>40</v>
      </c>
      <c r="C54" s="63" t="str">
        <f>_xlfn.IFNA(VLOOKUP(C53,'Codes + Draft Values'!$A$3:$B$214,2,),"")</f>
        <v/>
      </c>
      <c r="D54" s="26" t="str">
        <f>_xlfn.IFNA(VLOOKUP(D53,'Codes + Draft Values'!$A$3:$B$214,2,),"")</f>
        <v/>
      </c>
      <c r="E54" s="25" t="str">
        <f>_xlfn.IFNA(VLOOKUP(E53,'Codes + Draft Values'!$A$3:$B$214,2,),"")</f>
        <v/>
      </c>
      <c r="F54" s="26" t="str">
        <f>_xlfn.IFNA(VLOOKUP(F53,'Codes + Draft Values'!$A$3:$B$214,2,),"")</f>
        <v/>
      </c>
      <c r="G54" s="22" t="str">
        <f>_xlfn.IFNA(VLOOKUP(G53,'Codes + Draft Values'!$A$3:$B$214,2,),"")</f>
        <v/>
      </c>
      <c r="H54" s="22" t="str">
        <f>_xlfn.IFNA(VLOOKUP(H53,'Codes + Draft Values'!$A$3:$B$214,2,),"")</f>
        <v/>
      </c>
      <c r="I54" s="22" t="str">
        <f>_xlfn.IFNA(VLOOKUP(I53,'Codes + Draft Values'!$A$3:$B$214,2,),"")</f>
        <v/>
      </c>
      <c r="J54" s="22" t="str">
        <f>_xlfn.IFNA(VLOOKUP(J53,'Codes + Draft Values'!$A$3:$B$214,2,),"")</f>
        <v/>
      </c>
      <c r="K54" s="22" t="str">
        <f>_xlfn.IFNA(VLOOKUP(K53,'Codes + Draft Values'!$A$3:$B$214,2,),"")</f>
        <v/>
      </c>
      <c r="L54" s="22" t="str">
        <f>_xlfn.IFNA(VLOOKUP(L53,'Codes + Draft Values'!$A$3:$B$214,2,),"")</f>
        <v/>
      </c>
      <c r="M54" s="22" t="str">
        <f>_xlfn.IFNA(VLOOKUP(M53,'Codes + Draft Values'!$A$3:$B$214,2,),"")</f>
        <v/>
      </c>
      <c r="N54" s="22" t="str">
        <f>_xlfn.IFNA(VLOOKUP(N53,'Codes + Draft Values'!$A$3:$B$214,2,),"")</f>
        <v/>
      </c>
      <c r="O54" s="27" t="str">
        <f>_xlfn.IFNA(VLOOKUP(O53,'Codes + Draft Values'!$A$3:$B$214,2,),"")</f>
        <v/>
      </c>
      <c r="P54" s="24" t="str">
        <f>_xlfn.IFNA(VLOOKUP(P53,'Codes + Draft Values'!$A$3:$B$214,2,),"")</f>
        <v/>
      </c>
      <c r="Q54" s="22" t="str">
        <f>_xlfn.IFNA(VLOOKUP(Q53,'Codes + Draft Values'!$A$3:$B$214,2,),"")</f>
        <v/>
      </c>
      <c r="R54" s="22" t="str">
        <f>_xlfn.IFNA(VLOOKUP(R53,'Codes + Draft Values'!$A$3:$B$214,2,),"")</f>
        <v/>
      </c>
      <c r="S54" s="22" t="str">
        <f>_xlfn.IFNA(VLOOKUP(S53,'Codes + Draft Values'!$A$3:$B$214,2,),"")</f>
        <v/>
      </c>
      <c r="T54" s="25" t="str">
        <f>_xlfn.IFNA(VLOOKUP(T53,'Codes + Draft Values'!$A$3:$B$214,2,),"")</f>
        <v/>
      </c>
      <c r="U54" s="59">
        <f>SUM(D54:T54)</f>
        <v>0</v>
      </c>
    </row>
    <row r="55" spans="1:21" ht="14" x14ac:dyDescent="0.2">
      <c r="A55" s="10"/>
      <c r="B55" s="40" t="s">
        <v>12</v>
      </c>
      <c r="C55" s="62"/>
      <c r="D55" s="61"/>
      <c r="E55" s="35"/>
      <c r="F55" s="33"/>
      <c r="G55" s="34"/>
      <c r="H55" s="34"/>
      <c r="I55" s="34"/>
      <c r="J55" s="34"/>
      <c r="K55" s="34"/>
      <c r="L55" s="34"/>
      <c r="M55" s="34"/>
      <c r="N55" s="34"/>
      <c r="O55" s="35"/>
      <c r="P55" s="33"/>
      <c r="Q55" s="34"/>
      <c r="R55" s="34"/>
      <c r="S55" s="34"/>
      <c r="T55" s="38"/>
      <c r="U55" s="29"/>
    </row>
    <row r="56" spans="1:21" ht="14" thickBot="1" x14ac:dyDescent="0.25">
      <c r="A56" s="37"/>
      <c r="B56" s="5" t="s">
        <v>40</v>
      </c>
      <c r="C56" s="63" t="str">
        <f>_xlfn.IFNA(VLOOKUP(C55,'Codes + Draft Values'!$A$3:$B$214,2,),"")</f>
        <v/>
      </c>
      <c r="D56" s="26" t="str">
        <f>_xlfn.IFNA(VLOOKUP(D55,'Codes + Draft Values'!$A$3:$B$214,2,),"")</f>
        <v/>
      </c>
      <c r="E56" s="25" t="str">
        <f>_xlfn.IFNA(VLOOKUP(E55,'Codes + Draft Values'!$A$3:$B$214,2,),"")</f>
        <v/>
      </c>
      <c r="F56" s="26" t="str">
        <f>_xlfn.IFNA(VLOOKUP(F55,'Codes + Draft Values'!$A$3:$B$214,2,),"")</f>
        <v/>
      </c>
      <c r="G56" s="22" t="str">
        <f>_xlfn.IFNA(VLOOKUP(G55,'Codes + Draft Values'!$A$3:$B$214,2,),"")</f>
        <v/>
      </c>
      <c r="H56" s="22" t="str">
        <f>_xlfn.IFNA(VLOOKUP(H55,'Codes + Draft Values'!$A$3:$B$214,2,),"")</f>
        <v/>
      </c>
      <c r="I56" s="22" t="str">
        <f>_xlfn.IFNA(VLOOKUP(I55,'Codes + Draft Values'!$A$3:$B$214,2,),"")</f>
        <v/>
      </c>
      <c r="J56" s="22" t="str">
        <f>_xlfn.IFNA(VLOOKUP(J55,'Codes + Draft Values'!$A$3:$B$214,2,),"")</f>
        <v/>
      </c>
      <c r="K56" s="22" t="str">
        <f>_xlfn.IFNA(VLOOKUP(K55,'Codes + Draft Values'!$A$3:$B$214,2,),"")</f>
        <v/>
      </c>
      <c r="L56" s="22" t="str">
        <f>_xlfn.IFNA(VLOOKUP(L55,'Codes + Draft Values'!$A$3:$B$214,2,),"")</f>
        <v/>
      </c>
      <c r="M56" s="22" t="str">
        <f>_xlfn.IFNA(VLOOKUP(M55,'Codes + Draft Values'!$A$3:$B$214,2,),"")</f>
        <v/>
      </c>
      <c r="N56" s="22" t="str">
        <f>_xlfn.IFNA(VLOOKUP(N55,'Codes + Draft Values'!$A$3:$B$214,2,),"")</f>
        <v/>
      </c>
      <c r="O56" s="27" t="str">
        <f>_xlfn.IFNA(VLOOKUP(O55,'Codes + Draft Values'!$A$3:$B$214,2,),"")</f>
        <v/>
      </c>
      <c r="P56" s="24" t="str">
        <f>_xlfn.IFNA(VLOOKUP(P55,'Codes + Draft Values'!$A$3:$B$214,2,),"")</f>
        <v/>
      </c>
      <c r="Q56" s="22" t="str">
        <f>_xlfn.IFNA(VLOOKUP(Q55,'Codes + Draft Values'!$A$3:$B$214,2,),"")</f>
        <v/>
      </c>
      <c r="R56" s="22" t="str">
        <f>_xlfn.IFNA(VLOOKUP(R55,'Codes + Draft Values'!$A$3:$B$214,2,),"")</f>
        <v/>
      </c>
      <c r="S56" s="22" t="str">
        <f>_xlfn.IFNA(VLOOKUP(S55,'Codes + Draft Values'!$A$3:$B$214,2,),"")</f>
        <v/>
      </c>
      <c r="T56" s="25" t="str">
        <f>_xlfn.IFNA(VLOOKUP(T55,'Codes + Draft Values'!$A$3:$B$214,2,),"")</f>
        <v/>
      </c>
      <c r="U56" s="59">
        <f>SUM(D56:T56)</f>
        <v>0</v>
      </c>
    </row>
    <row r="57" spans="1:21" ht="14" x14ac:dyDescent="0.2">
      <c r="A57" s="10"/>
      <c r="B57" s="40" t="s">
        <v>12</v>
      </c>
      <c r="C57" s="62"/>
      <c r="D57" s="61"/>
      <c r="E57" s="35"/>
      <c r="F57" s="33"/>
      <c r="G57" s="34"/>
      <c r="H57" s="34"/>
      <c r="I57" s="34"/>
      <c r="J57" s="34"/>
      <c r="K57" s="34"/>
      <c r="L57" s="34"/>
      <c r="M57" s="34"/>
      <c r="N57" s="34"/>
      <c r="O57" s="35"/>
      <c r="P57" s="33"/>
      <c r="Q57" s="34"/>
      <c r="R57" s="34"/>
      <c r="S57" s="34"/>
      <c r="T57" s="38"/>
      <c r="U57" s="29"/>
    </row>
    <row r="58" spans="1:21" ht="14" thickBot="1" x14ac:dyDescent="0.25">
      <c r="A58" s="37"/>
      <c r="B58" s="5" t="s">
        <v>40</v>
      </c>
      <c r="C58" s="63" t="str">
        <f>_xlfn.IFNA(VLOOKUP(C57,'Codes + Draft Values'!$A$3:$B$214,2,),"")</f>
        <v/>
      </c>
      <c r="D58" s="26" t="str">
        <f>_xlfn.IFNA(VLOOKUP(D57,'Codes + Draft Values'!$A$3:$B$214,2,),"")</f>
        <v/>
      </c>
      <c r="E58" s="25" t="str">
        <f>_xlfn.IFNA(VLOOKUP(E57,'Codes + Draft Values'!$A$3:$B$214,2,),"")</f>
        <v/>
      </c>
      <c r="F58" s="26" t="str">
        <f>_xlfn.IFNA(VLOOKUP(F57,'Codes + Draft Values'!$A$3:$B$214,2,),"")</f>
        <v/>
      </c>
      <c r="G58" s="22" t="str">
        <f>_xlfn.IFNA(VLOOKUP(G57,'Codes + Draft Values'!$A$3:$B$214,2,),"")</f>
        <v/>
      </c>
      <c r="H58" s="22" t="str">
        <f>_xlfn.IFNA(VLOOKUP(H57,'Codes + Draft Values'!$A$3:$B$214,2,),"")</f>
        <v/>
      </c>
      <c r="I58" s="22" t="str">
        <f>_xlfn.IFNA(VLOOKUP(I57,'Codes + Draft Values'!$A$3:$B$214,2,),"")</f>
        <v/>
      </c>
      <c r="J58" s="22" t="str">
        <f>_xlfn.IFNA(VLOOKUP(J57,'Codes + Draft Values'!$A$3:$B$214,2,),"")</f>
        <v/>
      </c>
      <c r="K58" s="22" t="str">
        <f>_xlfn.IFNA(VLOOKUP(K57,'Codes + Draft Values'!$A$3:$B$214,2,),"")</f>
        <v/>
      </c>
      <c r="L58" s="22" t="str">
        <f>_xlfn.IFNA(VLOOKUP(L57,'Codes + Draft Values'!$A$3:$B$214,2,),"")</f>
        <v/>
      </c>
      <c r="M58" s="22" t="str">
        <f>_xlfn.IFNA(VLOOKUP(M57,'Codes + Draft Values'!$A$3:$B$214,2,),"")</f>
        <v/>
      </c>
      <c r="N58" s="22" t="str">
        <f>_xlfn.IFNA(VLOOKUP(N57,'Codes + Draft Values'!$A$3:$B$214,2,),"")</f>
        <v/>
      </c>
      <c r="O58" s="27" t="str">
        <f>_xlfn.IFNA(VLOOKUP(O57,'Codes + Draft Values'!$A$3:$B$214,2,),"")</f>
        <v/>
      </c>
      <c r="P58" s="24" t="str">
        <f>_xlfn.IFNA(VLOOKUP(P57,'Codes + Draft Values'!$A$3:$B$214,2,),"")</f>
        <v/>
      </c>
      <c r="Q58" s="22" t="str">
        <f>_xlfn.IFNA(VLOOKUP(Q57,'Codes + Draft Values'!$A$3:$B$214,2,),"")</f>
        <v/>
      </c>
      <c r="R58" s="22" t="str">
        <f>_xlfn.IFNA(VLOOKUP(R57,'Codes + Draft Values'!$A$3:$B$214,2,),"")</f>
        <v/>
      </c>
      <c r="S58" s="22" t="str">
        <f>_xlfn.IFNA(VLOOKUP(S57,'Codes + Draft Values'!$A$3:$B$214,2,),"")</f>
        <v/>
      </c>
      <c r="T58" s="25" t="str">
        <f>_xlfn.IFNA(VLOOKUP(T57,'Codes + Draft Values'!$A$3:$B$214,2,),"")</f>
        <v/>
      </c>
      <c r="U58" s="59">
        <f>SUM(D58:T58)</f>
        <v>0</v>
      </c>
    </row>
    <row r="59" spans="1:21" ht="14" x14ac:dyDescent="0.2">
      <c r="A59" s="10"/>
      <c r="B59" s="40" t="s">
        <v>12</v>
      </c>
      <c r="C59" s="62"/>
      <c r="D59" s="61"/>
      <c r="E59" s="35"/>
      <c r="F59" s="33"/>
      <c r="G59" s="34"/>
      <c r="H59" s="34"/>
      <c r="I59" s="34"/>
      <c r="J59" s="34"/>
      <c r="K59" s="34"/>
      <c r="L59" s="34"/>
      <c r="M59" s="34"/>
      <c r="N59" s="34"/>
      <c r="O59" s="35"/>
      <c r="P59" s="33"/>
      <c r="Q59" s="34"/>
      <c r="R59" s="34"/>
      <c r="S59" s="34"/>
      <c r="T59" s="38"/>
      <c r="U59" s="29"/>
    </row>
    <row r="60" spans="1:21" ht="14" thickBot="1" x14ac:dyDescent="0.25">
      <c r="A60" s="37"/>
      <c r="B60" s="5" t="s">
        <v>40</v>
      </c>
      <c r="C60" s="63" t="str">
        <f>_xlfn.IFNA(VLOOKUP(C59,'Codes + Draft Values'!$A$3:$B$214,2,),"")</f>
        <v/>
      </c>
      <c r="D60" s="26" t="str">
        <f>_xlfn.IFNA(VLOOKUP(D59,'Codes + Draft Values'!$A$3:$B$214,2,),"")</f>
        <v/>
      </c>
      <c r="E60" s="25" t="str">
        <f>_xlfn.IFNA(VLOOKUP(E59,'Codes + Draft Values'!$A$3:$B$214,2,),"")</f>
        <v/>
      </c>
      <c r="F60" s="26" t="str">
        <f>_xlfn.IFNA(VLOOKUP(F59,'Codes + Draft Values'!$A$3:$B$214,2,),"")</f>
        <v/>
      </c>
      <c r="G60" s="22" t="str">
        <f>_xlfn.IFNA(VLOOKUP(G59,'Codes + Draft Values'!$A$3:$B$214,2,),"")</f>
        <v/>
      </c>
      <c r="H60" s="22" t="str">
        <f>_xlfn.IFNA(VLOOKUP(H59,'Codes + Draft Values'!$A$3:$B$214,2,),"")</f>
        <v/>
      </c>
      <c r="I60" s="22" t="str">
        <f>_xlfn.IFNA(VLOOKUP(I59,'Codes + Draft Values'!$A$3:$B$214,2,),"")</f>
        <v/>
      </c>
      <c r="J60" s="22" t="str">
        <f>_xlfn.IFNA(VLOOKUP(J59,'Codes + Draft Values'!$A$3:$B$214,2,),"")</f>
        <v/>
      </c>
      <c r="K60" s="22" t="str">
        <f>_xlfn.IFNA(VLOOKUP(K59,'Codes + Draft Values'!$A$3:$B$214,2,),"")</f>
        <v/>
      </c>
      <c r="L60" s="22" t="str">
        <f>_xlfn.IFNA(VLOOKUP(L59,'Codes + Draft Values'!$A$3:$B$214,2,),"")</f>
        <v/>
      </c>
      <c r="M60" s="22" t="str">
        <f>_xlfn.IFNA(VLOOKUP(M59,'Codes + Draft Values'!$A$3:$B$214,2,),"")</f>
        <v/>
      </c>
      <c r="N60" s="22" t="str">
        <f>_xlfn.IFNA(VLOOKUP(N59,'Codes + Draft Values'!$A$3:$B$214,2,),"")</f>
        <v/>
      </c>
      <c r="O60" s="27" t="str">
        <f>_xlfn.IFNA(VLOOKUP(O59,'Codes + Draft Values'!$A$3:$B$214,2,),"")</f>
        <v/>
      </c>
      <c r="P60" s="24" t="str">
        <f>_xlfn.IFNA(VLOOKUP(P59,'Codes + Draft Values'!$A$3:$B$214,2,),"")</f>
        <v/>
      </c>
      <c r="Q60" s="22" t="str">
        <f>_xlfn.IFNA(VLOOKUP(Q59,'Codes + Draft Values'!$A$3:$B$214,2,),"")</f>
        <v/>
      </c>
      <c r="R60" s="22" t="str">
        <f>_xlfn.IFNA(VLOOKUP(R59,'Codes + Draft Values'!$A$3:$B$214,2,),"")</f>
        <v/>
      </c>
      <c r="S60" s="22" t="str">
        <f>_xlfn.IFNA(VLOOKUP(S59,'Codes + Draft Values'!$A$3:$B$214,2,),"")</f>
        <v/>
      </c>
      <c r="T60" s="25" t="str">
        <f>_xlfn.IFNA(VLOOKUP(T59,'Codes + Draft Values'!$A$3:$B$214,2,),"")</f>
        <v/>
      </c>
      <c r="U60" s="59">
        <f>SUM(D60:T60)</f>
        <v>0</v>
      </c>
    </row>
    <row r="61" spans="1:21" ht="14" x14ac:dyDescent="0.2">
      <c r="A61" s="10"/>
      <c r="B61" s="40" t="s">
        <v>12</v>
      </c>
      <c r="C61" s="62"/>
      <c r="D61" s="61"/>
      <c r="E61" s="35"/>
      <c r="F61" s="33"/>
      <c r="G61" s="34"/>
      <c r="H61" s="34"/>
      <c r="I61" s="34"/>
      <c r="J61" s="34"/>
      <c r="K61" s="34"/>
      <c r="L61" s="34"/>
      <c r="M61" s="34"/>
      <c r="N61" s="34"/>
      <c r="O61" s="35"/>
      <c r="P61" s="33"/>
      <c r="Q61" s="34"/>
      <c r="R61" s="34"/>
      <c r="S61" s="34"/>
      <c r="T61" s="38"/>
      <c r="U61" s="29"/>
    </row>
    <row r="62" spans="1:21" ht="14" thickBot="1" x14ac:dyDescent="0.25">
      <c r="A62" s="37"/>
      <c r="B62" s="5" t="s">
        <v>40</v>
      </c>
      <c r="C62" s="63" t="str">
        <f>_xlfn.IFNA(VLOOKUP(C61,'Codes + Draft Values'!$A$3:$B$214,2,),"")</f>
        <v/>
      </c>
      <c r="D62" s="26" t="str">
        <f>_xlfn.IFNA(VLOOKUP(D61,'Codes + Draft Values'!$A$3:$B$214,2,),"")</f>
        <v/>
      </c>
      <c r="E62" s="25" t="str">
        <f>_xlfn.IFNA(VLOOKUP(E61,'Codes + Draft Values'!$A$3:$B$214,2,),"")</f>
        <v/>
      </c>
      <c r="F62" s="26" t="str">
        <f>_xlfn.IFNA(VLOOKUP(F61,'Codes + Draft Values'!$A$3:$B$214,2,),"")</f>
        <v/>
      </c>
      <c r="G62" s="22" t="str">
        <f>_xlfn.IFNA(VLOOKUP(G61,'Codes + Draft Values'!$A$3:$B$214,2,),"")</f>
        <v/>
      </c>
      <c r="H62" s="22" t="str">
        <f>_xlfn.IFNA(VLOOKUP(H61,'Codes + Draft Values'!$A$3:$B$214,2,),"")</f>
        <v/>
      </c>
      <c r="I62" s="22" t="str">
        <f>_xlfn.IFNA(VLOOKUP(I61,'Codes + Draft Values'!$A$3:$B$214,2,),"")</f>
        <v/>
      </c>
      <c r="J62" s="22" t="str">
        <f>_xlfn.IFNA(VLOOKUP(J61,'Codes + Draft Values'!$A$3:$B$214,2,),"")</f>
        <v/>
      </c>
      <c r="K62" s="22" t="str">
        <f>_xlfn.IFNA(VLOOKUP(K61,'Codes + Draft Values'!$A$3:$B$214,2,),"")</f>
        <v/>
      </c>
      <c r="L62" s="22" t="str">
        <f>_xlfn.IFNA(VLOOKUP(L61,'Codes + Draft Values'!$A$3:$B$214,2,),"")</f>
        <v/>
      </c>
      <c r="M62" s="22" t="str">
        <f>_xlfn.IFNA(VLOOKUP(M61,'Codes + Draft Values'!$A$3:$B$214,2,),"")</f>
        <v/>
      </c>
      <c r="N62" s="22" t="str">
        <f>_xlfn.IFNA(VLOOKUP(N61,'Codes + Draft Values'!$A$3:$B$214,2,),"")</f>
        <v/>
      </c>
      <c r="O62" s="27" t="str">
        <f>_xlfn.IFNA(VLOOKUP(O61,'Codes + Draft Values'!$A$3:$B$214,2,),"")</f>
        <v/>
      </c>
      <c r="P62" s="24" t="str">
        <f>_xlfn.IFNA(VLOOKUP(P61,'Codes + Draft Values'!$A$3:$B$214,2,),"")</f>
        <v/>
      </c>
      <c r="Q62" s="22" t="str">
        <f>_xlfn.IFNA(VLOOKUP(Q61,'Codes + Draft Values'!$A$3:$B$214,2,),"")</f>
        <v/>
      </c>
      <c r="R62" s="22" t="str">
        <f>_xlfn.IFNA(VLOOKUP(R61,'Codes + Draft Values'!$A$3:$B$214,2,),"")</f>
        <v/>
      </c>
      <c r="S62" s="22" t="str">
        <f>_xlfn.IFNA(VLOOKUP(S61,'Codes + Draft Values'!$A$3:$B$214,2,),"")</f>
        <v/>
      </c>
      <c r="T62" s="25" t="str">
        <f>_xlfn.IFNA(VLOOKUP(T61,'Codes + Draft Values'!$A$3:$B$214,2,),"")</f>
        <v/>
      </c>
      <c r="U62" s="59">
        <f>SUM(D62:T62)</f>
        <v>0</v>
      </c>
    </row>
    <row r="63" spans="1:21" ht="20.5" customHeight="1" thickBot="1" x14ac:dyDescent="0.25">
      <c r="A63" s="7"/>
      <c r="B63" s="8"/>
      <c r="C63" s="8"/>
      <c r="D63" s="8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s">
        <v>41</v>
      </c>
      <c r="U63" s="28">
        <f>U62+U60+U58+U56+U54+U52+U50+U48+U46+U44+U42+U40+U38+U36+U34+U32+U30+U28+U26+U24+U22+U20+U18+U16+U14</f>
        <v>8</v>
      </c>
    </row>
  </sheetData>
  <sheetProtection algorithmName="SHA-512" hashValue="oJ11qPSWiOHA9VVyzE+UucTzUj+ZIb4NAWgIecf746sy8CJC1zx4vxOyT/w4mQVtAXZZjeBvs94IW8qq2rtIcg==" saltValue="7aCT+asogj3xCSmRlD1hDg==" spinCount="100000" sheet="1" objects="1" scenarios="1"/>
  <mergeCells count="12">
    <mergeCell ref="A5:B5"/>
    <mergeCell ref="C5:U5"/>
    <mergeCell ref="A6:B6"/>
    <mergeCell ref="C6:U6"/>
    <mergeCell ref="A7:B7"/>
    <mergeCell ref="C7:U7"/>
    <mergeCell ref="A8:B8"/>
    <mergeCell ref="C8:U8"/>
    <mergeCell ref="A10:U10"/>
    <mergeCell ref="D12:E12"/>
    <mergeCell ref="F12:O12"/>
    <mergeCell ref="P12:T12"/>
  </mergeCells>
  <conditionalFormatting sqref="A11 B12:B13 B15">
    <cfRule type="containsText" dxfId="259" priority="126" operator="containsText" text=" ">
      <formula>NOT(ISERROR(SEARCH(" ",A11)))</formula>
    </cfRule>
    <cfRule type="containsText" dxfId="258" priority="127" operator="containsText" text="BONUSES">
      <formula>NOT(ISERROR(SEARCH("BONUSES",A11)))</formula>
    </cfRule>
    <cfRule type="containsText" dxfId="257" priority="128" operator="containsText" text="TRANSITION">
      <formula>NOT(ISERROR(SEARCH("TRANSITION",A11)))</formula>
    </cfRule>
    <cfRule type="containsText" dxfId="256" priority="129" operator="containsText" text="ACROBATIC">
      <formula>NOT(ISERROR(SEARCH("ACROBATIC",A11)))</formula>
    </cfRule>
    <cfRule type="containsText" dxfId="255" priority="130" operator="containsText" text="HYBRID">
      <formula>NOT(ISERROR(SEARCH("HYBRID",A11)))</formula>
    </cfRule>
  </conditionalFormatting>
  <conditionalFormatting sqref="A6:A9">
    <cfRule type="containsText" dxfId="254" priority="121" operator="containsText" text=" ">
      <formula>NOT(ISERROR(SEARCH(" ",A6)))</formula>
    </cfRule>
    <cfRule type="containsText" dxfId="253" priority="122" operator="containsText" text="BONUSES">
      <formula>NOT(ISERROR(SEARCH("BONUSES",A6)))</formula>
    </cfRule>
    <cfRule type="containsText" dxfId="252" priority="123" operator="containsText" text="TRANSITION">
      <formula>NOT(ISERROR(SEARCH("TRANSITION",A6)))</formula>
    </cfRule>
    <cfRule type="containsText" dxfId="251" priority="124" operator="containsText" text="ACROBATIC">
      <formula>NOT(ISERROR(SEARCH("ACROBATIC",A6)))</formula>
    </cfRule>
    <cfRule type="containsText" dxfId="250" priority="125" operator="containsText" text="HYBRID">
      <formula>NOT(ISERROR(SEARCH("HYBRID",A6)))</formula>
    </cfRule>
  </conditionalFormatting>
  <conditionalFormatting sqref="B17">
    <cfRule type="containsText" dxfId="249" priority="116" operator="containsText" text=" ">
      <formula>NOT(ISERROR(SEARCH(" ",B17)))</formula>
    </cfRule>
    <cfRule type="containsText" dxfId="248" priority="117" operator="containsText" text="BONUSES">
      <formula>NOT(ISERROR(SEARCH("BONUSES",B17)))</formula>
    </cfRule>
    <cfRule type="containsText" dxfId="247" priority="118" operator="containsText" text="TRANSITION">
      <formula>NOT(ISERROR(SEARCH("TRANSITION",B17)))</formula>
    </cfRule>
    <cfRule type="containsText" dxfId="246" priority="119" operator="containsText" text="ACROBATIC">
      <formula>NOT(ISERROR(SEARCH("ACROBATIC",B17)))</formula>
    </cfRule>
    <cfRule type="containsText" dxfId="245" priority="120" operator="containsText" text="HYBRID">
      <formula>NOT(ISERROR(SEARCH("HYBRID",B17)))</formula>
    </cfRule>
  </conditionalFormatting>
  <conditionalFormatting sqref="B19">
    <cfRule type="containsText" dxfId="244" priority="111" operator="containsText" text=" ">
      <formula>NOT(ISERROR(SEARCH(" ",B19)))</formula>
    </cfRule>
    <cfRule type="containsText" dxfId="243" priority="112" operator="containsText" text="BONUSES">
      <formula>NOT(ISERROR(SEARCH("BONUSES",B19)))</formula>
    </cfRule>
    <cfRule type="containsText" dxfId="242" priority="113" operator="containsText" text="TRANSITION">
      <formula>NOT(ISERROR(SEARCH("TRANSITION",B19)))</formula>
    </cfRule>
    <cfRule type="containsText" dxfId="241" priority="114" operator="containsText" text="ACROBATIC">
      <formula>NOT(ISERROR(SEARCH("ACROBATIC",B19)))</formula>
    </cfRule>
    <cfRule type="containsText" dxfId="240" priority="115" operator="containsText" text="HYBRID">
      <formula>NOT(ISERROR(SEARCH("HYBRID",B19)))</formula>
    </cfRule>
  </conditionalFormatting>
  <conditionalFormatting sqref="B21">
    <cfRule type="containsText" dxfId="239" priority="106" operator="containsText" text=" ">
      <formula>NOT(ISERROR(SEARCH(" ",B21)))</formula>
    </cfRule>
    <cfRule type="containsText" dxfId="238" priority="107" operator="containsText" text="BONUSES">
      <formula>NOT(ISERROR(SEARCH("BONUSES",B21)))</formula>
    </cfRule>
    <cfRule type="containsText" dxfId="237" priority="108" operator="containsText" text="TRANSITION">
      <formula>NOT(ISERROR(SEARCH("TRANSITION",B21)))</formula>
    </cfRule>
    <cfRule type="containsText" dxfId="236" priority="109" operator="containsText" text="ACROBATIC">
      <formula>NOT(ISERROR(SEARCH("ACROBATIC",B21)))</formula>
    </cfRule>
    <cfRule type="containsText" dxfId="235" priority="110" operator="containsText" text="HYBRID">
      <formula>NOT(ISERROR(SEARCH("HYBRID",B21)))</formula>
    </cfRule>
  </conditionalFormatting>
  <conditionalFormatting sqref="B23">
    <cfRule type="containsText" dxfId="234" priority="101" operator="containsText" text=" ">
      <formula>NOT(ISERROR(SEARCH(" ",B23)))</formula>
    </cfRule>
    <cfRule type="containsText" dxfId="233" priority="102" operator="containsText" text="BONUSES">
      <formula>NOT(ISERROR(SEARCH("BONUSES",B23)))</formula>
    </cfRule>
    <cfRule type="containsText" dxfId="232" priority="103" operator="containsText" text="TRANSITION">
      <formula>NOT(ISERROR(SEARCH("TRANSITION",B23)))</formula>
    </cfRule>
    <cfRule type="containsText" dxfId="231" priority="104" operator="containsText" text="ACROBATIC">
      <formula>NOT(ISERROR(SEARCH("ACROBATIC",B23)))</formula>
    </cfRule>
    <cfRule type="containsText" dxfId="230" priority="105" operator="containsText" text="HYBRID">
      <formula>NOT(ISERROR(SEARCH("HYBRID",B23)))</formula>
    </cfRule>
  </conditionalFormatting>
  <conditionalFormatting sqref="B25">
    <cfRule type="containsText" dxfId="229" priority="96" operator="containsText" text=" ">
      <formula>NOT(ISERROR(SEARCH(" ",B25)))</formula>
    </cfRule>
    <cfRule type="containsText" dxfId="228" priority="97" operator="containsText" text="BONUSES">
      <formula>NOT(ISERROR(SEARCH("BONUSES",B25)))</formula>
    </cfRule>
    <cfRule type="containsText" dxfId="227" priority="98" operator="containsText" text="TRANSITION">
      <formula>NOT(ISERROR(SEARCH("TRANSITION",B25)))</formula>
    </cfRule>
    <cfRule type="containsText" dxfId="226" priority="99" operator="containsText" text="ACROBATIC">
      <formula>NOT(ISERROR(SEARCH("ACROBATIC",B25)))</formula>
    </cfRule>
    <cfRule type="containsText" dxfId="225" priority="100" operator="containsText" text="HYBRID">
      <formula>NOT(ISERROR(SEARCH("HYBRID",B25)))</formula>
    </cfRule>
  </conditionalFormatting>
  <conditionalFormatting sqref="B27">
    <cfRule type="containsText" dxfId="224" priority="91" operator="containsText" text=" ">
      <formula>NOT(ISERROR(SEARCH(" ",B27)))</formula>
    </cfRule>
    <cfRule type="containsText" dxfId="223" priority="92" operator="containsText" text="BONUSES">
      <formula>NOT(ISERROR(SEARCH("BONUSES",B27)))</formula>
    </cfRule>
    <cfRule type="containsText" dxfId="222" priority="93" operator="containsText" text="TRANSITION">
      <formula>NOT(ISERROR(SEARCH("TRANSITION",B27)))</formula>
    </cfRule>
    <cfRule type="containsText" dxfId="221" priority="94" operator="containsText" text="ACROBATIC">
      <formula>NOT(ISERROR(SEARCH("ACROBATIC",B27)))</formula>
    </cfRule>
    <cfRule type="containsText" dxfId="220" priority="95" operator="containsText" text="HYBRID">
      <formula>NOT(ISERROR(SEARCH("HYBRID",B27)))</formula>
    </cfRule>
  </conditionalFormatting>
  <conditionalFormatting sqref="B29">
    <cfRule type="containsText" dxfId="219" priority="86" operator="containsText" text=" ">
      <formula>NOT(ISERROR(SEARCH(" ",B29)))</formula>
    </cfRule>
    <cfRule type="containsText" dxfId="218" priority="87" operator="containsText" text="BONUSES">
      <formula>NOT(ISERROR(SEARCH("BONUSES",B29)))</formula>
    </cfRule>
    <cfRule type="containsText" dxfId="217" priority="88" operator="containsText" text="TRANSITION">
      <formula>NOT(ISERROR(SEARCH("TRANSITION",B29)))</formula>
    </cfRule>
    <cfRule type="containsText" dxfId="216" priority="89" operator="containsText" text="ACROBATIC">
      <formula>NOT(ISERROR(SEARCH("ACROBATIC",B29)))</formula>
    </cfRule>
    <cfRule type="containsText" dxfId="215" priority="90" operator="containsText" text="HYBRID">
      <formula>NOT(ISERROR(SEARCH("HYBRID",B29)))</formula>
    </cfRule>
  </conditionalFormatting>
  <conditionalFormatting sqref="B31">
    <cfRule type="containsText" dxfId="214" priority="81" operator="containsText" text=" ">
      <formula>NOT(ISERROR(SEARCH(" ",B31)))</formula>
    </cfRule>
    <cfRule type="containsText" dxfId="213" priority="82" operator="containsText" text="BONUSES">
      <formula>NOT(ISERROR(SEARCH("BONUSES",B31)))</formula>
    </cfRule>
    <cfRule type="containsText" dxfId="212" priority="83" operator="containsText" text="TRANSITION">
      <formula>NOT(ISERROR(SEARCH("TRANSITION",B31)))</formula>
    </cfRule>
    <cfRule type="containsText" dxfId="211" priority="84" operator="containsText" text="ACROBATIC">
      <formula>NOT(ISERROR(SEARCH("ACROBATIC",B31)))</formula>
    </cfRule>
    <cfRule type="containsText" dxfId="210" priority="85" operator="containsText" text="HYBRID">
      <formula>NOT(ISERROR(SEARCH("HYBRID",B31)))</formula>
    </cfRule>
  </conditionalFormatting>
  <conditionalFormatting sqref="B33">
    <cfRule type="containsText" dxfId="209" priority="76" operator="containsText" text=" ">
      <formula>NOT(ISERROR(SEARCH(" ",B33)))</formula>
    </cfRule>
    <cfRule type="containsText" dxfId="208" priority="77" operator="containsText" text="BONUSES">
      <formula>NOT(ISERROR(SEARCH("BONUSES",B33)))</formula>
    </cfRule>
    <cfRule type="containsText" dxfId="207" priority="78" operator="containsText" text="TRANSITION">
      <formula>NOT(ISERROR(SEARCH("TRANSITION",B33)))</formula>
    </cfRule>
    <cfRule type="containsText" dxfId="206" priority="79" operator="containsText" text="ACROBATIC">
      <formula>NOT(ISERROR(SEARCH("ACROBATIC",B33)))</formula>
    </cfRule>
    <cfRule type="containsText" dxfId="205" priority="80" operator="containsText" text="HYBRID">
      <formula>NOT(ISERROR(SEARCH("HYBRID",B33)))</formula>
    </cfRule>
  </conditionalFormatting>
  <conditionalFormatting sqref="B35">
    <cfRule type="containsText" dxfId="204" priority="71" operator="containsText" text=" ">
      <formula>NOT(ISERROR(SEARCH(" ",B35)))</formula>
    </cfRule>
    <cfRule type="containsText" dxfId="203" priority="72" operator="containsText" text="BONUSES">
      <formula>NOT(ISERROR(SEARCH("BONUSES",B35)))</formula>
    </cfRule>
    <cfRule type="containsText" dxfId="202" priority="73" operator="containsText" text="TRANSITION">
      <formula>NOT(ISERROR(SEARCH("TRANSITION",B35)))</formula>
    </cfRule>
    <cfRule type="containsText" dxfId="201" priority="74" operator="containsText" text="ACROBATIC">
      <formula>NOT(ISERROR(SEARCH("ACROBATIC",B35)))</formula>
    </cfRule>
    <cfRule type="containsText" dxfId="200" priority="75" operator="containsText" text="HYBRID">
      <formula>NOT(ISERROR(SEARCH("HYBRID",B35)))</formula>
    </cfRule>
  </conditionalFormatting>
  <conditionalFormatting sqref="B37">
    <cfRule type="containsText" dxfId="199" priority="66" operator="containsText" text=" ">
      <formula>NOT(ISERROR(SEARCH(" ",B37)))</formula>
    </cfRule>
    <cfRule type="containsText" dxfId="198" priority="67" operator="containsText" text="BONUSES">
      <formula>NOT(ISERROR(SEARCH("BONUSES",B37)))</formula>
    </cfRule>
    <cfRule type="containsText" dxfId="197" priority="68" operator="containsText" text="TRANSITION">
      <formula>NOT(ISERROR(SEARCH("TRANSITION",B37)))</formula>
    </cfRule>
    <cfRule type="containsText" dxfId="196" priority="69" operator="containsText" text="ACROBATIC">
      <formula>NOT(ISERROR(SEARCH("ACROBATIC",B37)))</formula>
    </cfRule>
    <cfRule type="containsText" dxfId="195" priority="70" operator="containsText" text="HYBRID">
      <formula>NOT(ISERROR(SEARCH("HYBRID",B37)))</formula>
    </cfRule>
  </conditionalFormatting>
  <conditionalFormatting sqref="B39">
    <cfRule type="containsText" dxfId="194" priority="61" operator="containsText" text=" ">
      <formula>NOT(ISERROR(SEARCH(" ",B39)))</formula>
    </cfRule>
    <cfRule type="containsText" dxfId="193" priority="62" operator="containsText" text="BONUSES">
      <formula>NOT(ISERROR(SEARCH("BONUSES",B39)))</formula>
    </cfRule>
    <cfRule type="containsText" dxfId="192" priority="63" operator="containsText" text="TRANSITION">
      <formula>NOT(ISERROR(SEARCH("TRANSITION",B39)))</formula>
    </cfRule>
    <cfRule type="containsText" dxfId="191" priority="64" operator="containsText" text="ACROBATIC">
      <formula>NOT(ISERROR(SEARCH("ACROBATIC",B39)))</formula>
    </cfRule>
    <cfRule type="containsText" dxfId="190" priority="65" operator="containsText" text="HYBRID">
      <formula>NOT(ISERROR(SEARCH("HYBRID",B39)))</formula>
    </cfRule>
  </conditionalFormatting>
  <conditionalFormatting sqref="B41">
    <cfRule type="containsText" dxfId="189" priority="56" operator="containsText" text=" ">
      <formula>NOT(ISERROR(SEARCH(" ",B41)))</formula>
    </cfRule>
    <cfRule type="containsText" dxfId="188" priority="57" operator="containsText" text="BONUSES">
      <formula>NOT(ISERROR(SEARCH("BONUSES",B41)))</formula>
    </cfRule>
    <cfRule type="containsText" dxfId="187" priority="58" operator="containsText" text="TRANSITION">
      <formula>NOT(ISERROR(SEARCH("TRANSITION",B41)))</formula>
    </cfRule>
    <cfRule type="containsText" dxfId="186" priority="59" operator="containsText" text="ACROBATIC">
      <formula>NOT(ISERROR(SEARCH("ACROBATIC",B41)))</formula>
    </cfRule>
    <cfRule type="containsText" dxfId="185" priority="60" operator="containsText" text="HYBRID">
      <formula>NOT(ISERROR(SEARCH("HYBRID",B41)))</formula>
    </cfRule>
  </conditionalFormatting>
  <conditionalFormatting sqref="B43">
    <cfRule type="containsText" dxfId="184" priority="51" operator="containsText" text=" ">
      <formula>NOT(ISERROR(SEARCH(" ",B43)))</formula>
    </cfRule>
    <cfRule type="containsText" dxfId="183" priority="52" operator="containsText" text="BONUSES">
      <formula>NOT(ISERROR(SEARCH("BONUSES",B43)))</formula>
    </cfRule>
    <cfRule type="containsText" dxfId="182" priority="53" operator="containsText" text="TRANSITION">
      <formula>NOT(ISERROR(SEARCH("TRANSITION",B43)))</formula>
    </cfRule>
    <cfRule type="containsText" dxfId="181" priority="54" operator="containsText" text="ACROBATIC">
      <formula>NOT(ISERROR(SEARCH("ACROBATIC",B43)))</formula>
    </cfRule>
    <cfRule type="containsText" dxfId="180" priority="55" operator="containsText" text="HYBRID">
      <formula>NOT(ISERROR(SEARCH("HYBRID",B43)))</formula>
    </cfRule>
  </conditionalFormatting>
  <conditionalFormatting sqref="B45">
    <cfRule type="containsText" dxfId="179" priority="46" operator="containsText" text=" ">
      <formula>NOT(ISERROR(SEARCH(" ",B45)))</formula>
    </cfRule>
    <cfRule type="containsText" dxfId="178" priority="47" operator="containsText" text="BONUSES">
      <formula>NOT(ISERROR(SEARCH("BONUSES",B45)))</formula>
    </cfRule>
    <cfRule type="containsText" dxfId="177" priority="48" operator="containsText" text="TRANSITION">
      <formula>NOT(ISERROR(SEARCH("TRANSITION",B45)))</formula>
    </cfRule>
    <cfRule type="containsText" dxfId="176" priority="49" operator="containsText" text="ACROBATIC">
      <formula>NOT(ISERROR(SEARCH("ACROBATIC",B45)))</formula>
    </cfRule>
    <cfRule type="containsText" dxfId="175" priority="50" operator="containsText" text="HYBRID">
      <formula>NOT(ISERROR(SEARCH("HYBRID",B45)))</formula>
    </cfRule>
  </conditionalFormatting>
  <conditionalFormatting sqref="B47">
    <cfRule type="containsText" dxfId="174" priority="41" operator="containsText" text=" ">
      <formula>NOT(ISERROR(SEARCH(" ",B47)))</formula>
    </cfRule>
    <cfRule type="containsText" dxfId="173" priority="42" operator="containsText" text="BONUSES">
      <formula>NOT(ISERROR(SEARCH("BONUSES",B47)))</formula>
    </cfRule>
    <cfRule type="containsText" dxfId="172" priority="43" operator="containsText" text="TRANSITION">
      <formula>NOT(ISERROR(SEARCH("TRANSITION",B47)))</formula>
    </cfRule>
    <cfRule type="containsText" dxfId="171" priority="44" operator="containsText" text="ACROBATIC">
      <formula>NOT(ISERROR(SEARCH("ACROBATIC",B47)))</formula>
    </cfRule>
    <cfRule type="containsText" dxfId="170" priority="45" operator="containsText" text="HYBRID">
      <formula>NOT(ISERROR(SEARCH("HYBRID",B47)))</formula>
    </cfRule>
  </conditionalFormatting>
  <conditionalFormatting sqref="B49">
    <cfRule type="containsText" dxfId="169" priority="36" operator="containsText" text=" ">
      <formula>NOT(ISERROR(SEARCH(" ",B49)))</formula>
    </cfRule>
    <cfRule type="containsText" dxfId="168" priority="37" operator="containsText" text="BONUSES">
      <formula>NOT(ISERROR(SEARCH("BONUSES",B49)))</formula>
    </cfRule>
    <cfRule type="containsText" dxfId="167" priority="38" operator="containsText" text="TRANSITION">
      <formula>NOT(ISERROR(SEARCH("TRANSITION",B49)))</formula>
    </cfRule>
    <cfRule type="containsText" dxfId="166" priority="39" operator="containsText" text="ACROBATIC">
      <formula>NOT(ISERROR(SEARCH("ACROBATIC",B49)))</formula>
    </cfRule>
    <cfRule type="containsText" dxfId="165" priority="40" operator="containsText" text="HYBRID">
      <formula>NOT(ISERROR(SEARCH("HYBRID",B49)))</formula>
    </cfRule>
  </conditionalFormatting>
  <conditionalFormatting sqref="B51">
    <cfRule type="containsText" dxfId="164" priority="31" operator="containsText" text=" ">
      <formula>NOT(ISERROR(SEARCH(" ",B51)))</formula>
    </cfRule>
    <cfRule type="containsText" dxfId="163" priority="32" operator="containsText" text="BONUSES">
      <formula>NOT(ISERROR(SEARCH("BONUSES",B51)))</formula>
    </cfRule>
    <cfRule type="containsText" dxfId="162" priority="33" operator="containsText" text="TRANSITION">
      <formula>NOT(ISERROR(SEARCH("TRANSITION",B51)))</formula>
    </cfRule>
    <cfRule type="containsText" dxfId="161" priority="34" operator="containsText" text="ACROBATIC">
      <formula>NOT(ISERROR(SEARCH("ACROBATIC",B51)))</formula>
    </cfRule>
    <cfRule type="containsText" dxfId="160" priority="35" operator="containsText" text="HYBRID">
      <formula>NOT(ISERROR(SEARCH("HYBRID",B51)))</formula>
    </cfRule>
  </conditionalFormatting>
  <conditionalFormatting sqref="B53">
    <cfRule type="containsText" dxfId="159" priority="26" operator="containsText" text=" ">
      <formula>NOT(ISERROR(SEARCH(" ",B53)))</formula>
    </cfRule>
    <cfRule type="containsText" dxfId="158" priority="27" operator="containsText" text="BONUSES">
      <formula>NOT(ISERROR(SEARCH("BONUSES",B53)))</formula>
    </cfRule>
    <cfRule type="containsText" dxfId="157" priority="28" operator="containsText" text="TRANSITION">
      <formula>NOT(ISERROR(SEARCH("TRANSITION",B53)))</formula>
    </cfRule>
    <cfRule type="containsText" dxfId="156" priority="29" operator="containsText" text="ACROBATIC">
      <formula>NOT(ISERROR(SEARCH("ACROBATIC",B53)))</formula>
    </cfRule>
    <cfRule type="containsText" dxfId="155" priority="30" operator="containsText" text="HYBRID">
      <formula>NOT(ISERROR(SEARCH("HYBRID",B53)))</formula>
    </cfRule>
  </conditionalFormatting>
  <conditionalFormatting sqref="B55">
    <cfRule type="containsText" dxfId="154" priority="21" operator="containsText" text=" ">
      <formula>NOT(ISERROR(SEARCH(" ",B55)))</formula>
    </cfRule>
    <cfRule type="containsText" dxfId="153" priority="22" operator="containsText" text="BONUSES">
      <formula>NOT(ISERROR(SEARCH("BONUSES",B55)))</formula>
    </cfRule>
    <cfRule type="containsText" dxfId="152" priority="23" operator="containsText" text="TRANSITION">
      <formula>NOT(ISERROR(SEARCH("TRANSITION",B55)))</formula>
    </cfRule>
    <cfRule type="containsText" dxfId="151" priority="24" operator="containsText" text="ACROBATIC">
      <formula>NOT(ISERROR(SEARCH("ACROBATIC",B55)))</formula>
    </cfRule>
    <cfRule type="containsText" dxfId="150" priority="25" operator="containsText" text="HYBRID">
      <formula>NOT(ISERROR(SEARCH("HYBRID",B55)))</formula>
    </cfRule>
  </conditionalFormatting>
  <conditionalFormatting sqref="B57">
    <cfRule type="containsText" dxfId="149" priority="16" operator="containsText" text=" ">
      <formula>NOT(ISERROR(SEARCH(" ",B57)))</formula>
    </cfRule>
    <cfRule type="containsText" dxfId="148" priority="17" operator="containsText" text="BONUSES">
      <formula>NOT(ISERROR(SEARCH("BONUSES",B57)))</formula>
    </cfRule>
    <cfRule type="containsText" dxfId="147" priority="18" operator="containsText" text="TRANSITION">
      <formula>NOT(ISERROR(SEARCH("TRANSITION",B57)))</formula>
    </cfRule>
    <cfRule type="containsText" dxfId="146" priority="19" operator="containsText" text="ACROBATIC">
      <formula>NOT(ISERROR(SEARCH("ACROBATIC",B57)))</formula>
    </cfRule>
    <cfRule type="containsText" dxfId="145" priority="20" operator="containsText" text="HYBRID">
      <formula>NOT(ISERROR(SEARCH("HYBRID",B57)))</formula>
    </cfRule>
  </conditionalFormatting>
  <conditionalFormatting sqref="B59">
    <cfRule type="containsText" dxfId="144" priority="11" operator="containsText" text=" ">
      <formula>NOT(ISERROR(SEARCH(" ",B59)))</formula>
    </cfRule>
    <cfRule type="containsText" dxfId="143" priority="12" operator="containsText" text="BONUSES">
      <formula>NOT(ISERROR(SEARCH("BONUSES",B59)))</formula>
    </cfRule>
    <cfRule type="containsText" dxfId="142" priority="13" operator="containsText" text="TRANSITION">
      <formula>NOT(ISERROR(SEARCH("TRANSITION",B59)))</formula>
    </cfRule>
    <cfRule type="containsText" dxfId="141" priority="14" operator="containsText" text="ACROBATIC">
      <formula>NOT(ISERROR(SEARCH("ACROBATIC",B59)))</formula>
    </cfRule>
    <cfRule type="containsText" dxfId="140" priority="15" operator="containsText" text="HYBRID">
      <formula>NOT(ISERROR(SEARCH("HYBRID",B59)))</formula>
    </cfRule>
  </conditionalFormatting>
  <conditionalFormatting sqref="B61">
    <cfRule type="containsText" dxfId="139" priority="6" operator="containsText" text=" ">
      <formula>NOT(ISERROR(SEARCH(" ",B61)))</formula>
    </cfRule>
    <cfRule type="containsText" dxfId="138" priority="7" operator="containsText" text="BONUSES">
      <formula>NOT(ISERROR(SEARCH("BONUSES",B61)))</formula>
    </cfRule>
    <cfRule type="containsText" dxfId="137" priority="8" operator="containsText" text="TRANSITION">
      <formula>NOT(ISERROR(SEARCH("TRANSITION",B61)))</formula>
    </cfRule>
    <cfRule type="containsText" dxfId="136" priority="9" operator="containsText" text="ACROBATIC">
      <formula>NOT(ISERROR(SEARCH("ACROBATIC",B61)))</formula>
    </cfRule>
    <cfRule type="containsText" dxfId="135" priority="10" operator="containsText" text="HYBRID">
      <formula>NOT(ISERROR(SEARCH("HYBRID",B61)))</formula>
    </cfRule>
  </conditionalFormatting>
  <conditionalFormatting sqref="A10">
    <cfRule type="containsText" dxfId="134" priority="1" operator="containsText" text=" ">
      <formula>NOT(ISERROR(SEARCH(" ",A10)))</formula>
    </cfRule>
    <cfRule type="containsText" dxfId="133" priority="2" operator="containsText" text="BONUSES">
      <formula>NOT(ISERROR(SEARCH("BONUSES",A10)))</formula>
    </cfRule>
    <cfRule type="containsText" dxfId="132" priority="3" operator="containsText" text="TRANSITION">
      <formula>NOT(ISERROR(SEARCH("TRANSITION",A10)))</formula>
    </cfRule>
    <cfRule type="containsText" dxfId="131" priority="4" operator="containsText" text="ACROBATIC">
      <formula>NOT(ISERROR(SEARCH("ACROBATIC",A10)))</formula>
    </cfRule>
    <cfRule type="containsText" dxfId="130" priority="5" operator="containsText" text="HYBRID">
      <formula>NOT(ISERROR(SEARCH("HYBRID",A10)))</formula>
    </cfRule>
  </conditionalFormatting>
  <dataValidations count="1">
    <dataValidation type="list" allowBlank="1" showInputMessage="1" showErrorMessage="1" sqref="B13 B15 B17 B19 B21 B23 B25 B27 B29 B31 B33 B35 B37 B39 B41 B43 B45 B47 B49 B51 B53 B55 B57 B59 B61" xr:uid="{C57A4082-6DF7-4BEE-9E2C-3C72BF49AB2B}">
      <formula1>"HYBRID, TRE, TRANSITION, ACROBATIC,  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dimension ref="A4:U63"/>
  <sheetViews>
    <sheetView zoomScaleNormal="100" workbookViewId="0">
      <selection activeCell="L34" sqref="L34"/>
    </sheetView>
  </sheetViews>
  <sheetFormatPr baseColWidth="10" defaultColWidth="8.83203125" defaultRowHeight="13" x14ac:dyDescent="0.2"/>
  <cols>
    <col min="1" max="1" width="11.33203125" style="2" customWidth="1"/>
    <col min="2" max="2" width="12.6640625" style="2" customWidth="1"/>
    <col min="3" max="5" width="5.6640625" style="1" customWidth="1"/>
    <col min="6" max="15" width="6.6640625" style="1" customWidth="1"/>
    <col min="16" max="20" width="5.6640625" style="1" customWidth="1"/>
    <col min="21" max="21" width="8.33203125" style="1" customWidth="1"/>
    <col min="22" max="16384" width="8.83203125" style="1"/>
  </cols>
  <sheetData>
    <row r="4" spans="1:21" ht="14" thickBot="1" x14ac:dyDescent="0.25"/>
    <row r="5" spans="1:21" ht="14" x14ac:dyDescent="0.2">
      <c r="A5" s="145" t="s">
        <v>36</v>
      </c>
      <c r="B5" s="146"/>
      <c r="C5" s="178"/>
      <c r="D5" s="179"/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1:21" ht="14" x14ac:dyDescent="0.2">
      <c r="A6" s="151" t="s">
        <v>37</v>
      </c>
      <c r="B6" s="152"/>
      <c r="C6" s="182"/>
      <c r="D6" s="183"/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</row>
    <row r="7" spans="1:21" ht="14" x14ac:dyDescent="0.2">
      <c r="A7" s="151" t="s">
        <v>38</v>
      </c>
      <c r="B7" s="152"/>
      <c r="C7" s="182"/>
      <c r="D7" s="183"/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5"/>
    </row>
    <row r="8" spans="1:21" ht="15" thickBot="1" x14ac:dyDescent="0.25">
      <c r="A8" s="157" t="s">
        <v>39</v>
      </c>
      <c r="B8" s="158"/>
      <c r="C8" s="174"/>
      <c r="D8" s="175"/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/>
    </row>
    <row r="9" spans="1:21" ht="9" customHeight="1" thickBot="1" x14ac:dyDescent="0.25">
      <c r="A9" s="64"/>
      <c r="B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6" thickBot="1" x14ac:dyDescent="0.25">
      <c r="A10" s="163" t="s">
        <v>172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</row>
    <row r="11" spans="1:21" ht="10.25" customHeight="1" thickBot="1" x14ac:dyDescent="0.25">
      <c r="C11" s="2"/>
      <c r="D11" s="2"/>
      <c r="E11" s="2"/>
      <c r="F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6.5" customHeight="1" thickBot="1" x14ac:dyDescent="0.25">
      <c r="A12" s="3" t="s">
        <v>166</v>
      </c>
      <c r="B12" s="4" t="s">
        <v>167</v>
      </c>
      <c r="C12" s="4" t="s">
        <v>165</v>
      </c>
      <c r="D12" s="168" t="s">
        <v>168</v>
      </c>
      <c r="E12" s="170"/>
      <c r="F12" s="168" t="s">
        <v>169</v>
      </c>
      <c r="G12" s="169"/>
      <c r="H12" s="169"/>
      <c r="I12" s="169"/>
      <c r="J12" s="169"/>
      <c r="K12" s="169"/>
      <c r="L12" s="169"/>
      <c r="M12" s="169"/>
      <c r="N12" s="169"/>
      <c r="O12" s="170"/>
      <c r="P12" s="171" t="s">
        <v>170</v>
      </c>
      <c r="Q12" s="172"/>
      <c r="R12" s="172"/>
      <c r="S12" s="172"/>
      <c r="T12" s="173"/>
      <c r="U12" s="4" t="s">
        <v>171</v>
      </c>
    </row>
    <row r="13" spans="1:21" ht="14" x14ac:dyDescent="0.2">
      <c r="A13" s="10"/>
      <c r="B13" s="40" t="s">
        <v>12</v>
      </c>
      <c r="C13" s="67"/>
      <c r="D13" s="36"/>
      <c r="E13" s="35"/>
      <c r="F13" s="33"/>
      <c r="G13" s="34"/>
      <c r="H13" s="34"/>
      <c r="I13" s="34"/>
      <c r="J13" s="34"/>
      <c r="K13" s="34"/>
      <c r="L13" s="34"/>
      <c r="M13" s="34"/>
      <c r="N13" s="34"/>
      <c r="O13" s="38"/>
      <c r="P13" s="36"/>
      <c r="Q13" s="34"/>
      <c r="R13" s="34"/>
      <c r="S13" s="34"/>
      <c r="T13" s="35"/>
      <c r="U13" s="58"/>
    </row>
    <row r="14" spans="1:21" ht="14" thickBot="1" x14ac:dyDescent="0.25">
      <c r="A14" s="11"/>
      <c r="B14" s="78" t="s">
        <v>40</v>
      </c>
      <c r="C14" s="79" t="str">
        <f>_xlfn.IFNA(VLOOKUP(C13,'Codes + Draft Values'!$A$3:$B$214,2,),"")</f>
        <v/>
      </c>
      <c r="D14" s="80" t="str">
        <f>_xlfn.IFNA(VLOOKUP(D13,'Codes + Draft Values'!$A$3:$B$214,2,),"")</f>
        <v/>
      </c>
      <c r="E14" s="81" t="str">
        <f>_xlfn.IFNA(VLOOKUP(E13,'Codes + Draft Values'!$A$3:$B$214,2,),"")</f>
        <v/>
      </c>
      <c r="F14" s="93" t="str">
        <f>_xlfn.IFNA(VLOOKUP(F13,'Codes + Draft Values'!$A$3:$B$214,2,),"")</f>
        <v/>
      </c>
      <c r="G14" s="94" t="str">
        <f>_xlfn.IFNA(VLOOKUP(G13,'Codes + Draft Values'!$A$3:$B$214,2,),"")</f>
        <v/>
      </c>
      <c r="H14" s="94" t="str">
        <f>_xlfn.IFNA(VLOOKUP(H13,'Codes + Draft Values'!$A$3:$B$214,2,),"")</f>
        <v/>
      </c>
      <c r="I14" s="94" t="str">
        <f>_xlfn.IFNA(VLOOKUP(I13,'Codes + Draft Values'!$A$3:$B$214,2,),"")</f>
        <v/>
      </c>
      <c r="J14" s="94" t="str">
        <f>_xlfn.IFNA(VLOOKUP(J13,'Codes + Draft Values'!$A$3:$B$214,2,),"")</f>
        <v/>
      </c>
      <c r="K14" s="94" t="str">
        <f>_xlfn.IFNA(VLOOKUP(K13,'Codes + Draft Values'!$A$3:$B$214,2,),"")</f>
        <v/>
      </c>
      <c r="L14" s="94" t="str">
        <f>_xlfn.IFNA(VLOOKUP(L13,'Codes + Draft Values'!$A$3:$B$214,2,),"")</f>
        <v/>
      </c>
      <c r="M14" s="94" t="str">
        <f>_xlfn.IFNA(VLOOKUP(M13,'Codes + Draft Values'!$A$3:$B$214,2,),"")</f>
        <v/>
      </c>
      <c r="N14" s="94" t="str">
        <f>_xlfn.IFNA(VLOOKUP(N13,'Codes + Draft Values'!$A$3:$B$214,2,),"")</f>
        <v/>
      </c>
      <c r="O14" s="95" t="str">
        <f>_xlfn.IFNA(VLOOKUP(O13,'Codes + Draft Values'!$A$3:$B$214,2,),"")</f>
        <v/>
      </c>
      <c r="P14" s="96" t="str">
        <f>_xlfn.IFNA(VLOOKUP(P13,'Codes + Draft Values'!$A$3:$B$214,2,),"")</f>
        <v/>
      </c>
      <c r="Q14" s="94" t="str">
        <f>_xlfn.IFNA(VLOOKUP(Q13,'Codes + Draft Values'!$A$3:$B$214,2,),"")</f>
        <v/>
      </c>
      <c r="R14" s="94" t="str">
        <f>_xlfn.IFNA(VLOOKUP(R13,'Codes + Draft Values'!$A$3:$B$214,2,),"")</f>
        <v/>
      </c>
      <c r="S14" s="94" t="str">
        <f>_xlfn.IFNA(VLOOKUP(S13,'Codes + Draft Values'!$A$3:$B$214,2,),"")</f>
        <v/>
      </c>
      <c r="T14" s="97" t="str">
        <f>_xlfn.IFNA(VLOOKUP(T13,'Codes + Draft Values'!$A$3:$B$214,2,),"")</f>
        <v/>
      </c>
      <c r="U14" s="99">
        <f>SUM(D14:T14)</f>
        <v>0</v>
      </c>
    </row>
    <row r="15" spans="1:21" ht="14" x14ac:dyDescent="0.2">
      <c r="A15" s="72"/>
      <c r="B15" s="73" t="s">
        <v>12</v>
      </c>
      <c r="C15" s="74"/>
      <c r="D15" s="68"/>
      <c r="E15" s="57"/>
      <c r="F15" s="75"/>
      <c r="G15" s="56"/>
      <c r="H15" s="56"/>
      <c r="I15" s="56"/>
      <c r="J15" s="56"/>
      <c r="K15" s="56"/>
      <c r="L15" s="56"/>
      <c r="M15" s="56"/>
      <c r="N15" s="56"/>
      <c r="O15" s="57"/>
      <c r="P15" s="76"/>
      <c r="Q15" s="56"/>
      <c r="R15" s="56"/>
      <c r="S15" s="56"/>
      <c r="T15" s="60"/>
      <c r="U15" s="77"/>
    </row>
    <row r="16" spans="1:21" ht="14" thickBot="1" x14ac:dyDescent="0.25">
      <c r="A16" s="37"/>
      <c r="B16" s="5" t="s">
        <v>40</v>
      </c>
      <c r="C16" s="63" t="str">
        <f>_xlfn.IFNA(VLOOKUP(C15,'Codes + Draft Values'!$A$3:$B$214,2,),"")</f>
        <v/>
      </c>
      <c r="D16" s="24" t="str">
        <f>_xlfn.IFNA(VLOOKUP(D15,'Codes + Draft Values'!$A$3:$B$214,2,),"")</f>
        <v/>
      </c>
      <c r="E16" s="25" t="str">
        <f>_xlfn.IFNA(VLOOKUP(E15,'Codes + Draft Values'!$A$3:$B$214,2,),"")</f>
        <v/>
      </c>
      <c r="F16" s="102" t="str">
        <f>_xlfn.IFNA(VLOOKUP(F15,'Codes + Draft Values'!$A$3:$B$214,2,),"")</f>
        <v/>
      </c>
      <c r="G16" s="98" t="str">
        <f>_xlfn.IFNA(VLOOKUP(G15,'Codes + Draft Values'!$A$3:$B$214,2,),"")</f>
        <v/>
      </c>
      <c r="H16" s="98" t="str">
        <f>_xlfn.IFNA(VLOOKUP(H15,'Codes + Draft Values'!$A$3:$B$214,2,),"")</f>
        <v/>
      </c>
      <c r="I16" s="98" t="str">
        <f>_xlfn.IFNA(VLOOKUP(I15,'Codes + Draft Values'!$A$3:$B$214,2,),"")</f>
        <v/>
      </c>
      <c r="J16" s="98" t="str">
        <f>_xlfn.IFNA(VLOOKUP(J15,'Codes + Draft Values'!$A$3:$B$214,2,),"")</f>
        <v/>
      </c>
      <c r="K16" s="98" t="str">
        <f>_xlfn.IFNA(VLOOKUP(K15,'Codes + Draft Values'!$A$3:$B$214,2,),"")</f>
        <v/>
      </c>
      <c r="L16" s="98" t="str">
        <f>_xlfn.IFNA(VLOOKUP(L15,'Codes + Draft Values'!$A$3:$B$214,2,),"")</f>
        <v/>
      </c>
      <c r="M16" s="98" t="str">
        <f>_xlfn.IFNA(VLOOKUP(M15,'Codes + Draft Values'!$A$3:$B$214,2,),"")</f>
        <v/>
      </c>
      <c r="N16" s="98" t="str">
        <f>_xlfn.IFNA(VLOOKUP(N15,'Codes + Draft Values'!$A$3:$B$214,2,),"")</f>
        <v/>
      </c>
      <c r="O16" s="103" t="str">
        <f>_xlfn.IFNA(VLOOKUP(O15,'Codes + Draft Values'!$A$3:$B$214,2,),"")</f>
        <v/>
      </c>
      <c r="P16" s="104" t="str">
        <f>_xlfn.IFNA(VLOOKUP(P15,'Codes + Draft Values'!$A$3:$B$214,2,),"")</f>
        <v/>
      </c>
      <c r="Q16" s="98" t="str">
        <f>_xlfn.IFNA(VLOOKUP(Q15,'Codes + Draft Values'!$A$3:$B$214,2,),"")</f>
        <v/>
      </c>
      <c r="R16" s="98" t="str">
        <f>_xlfn.IFNA(VLOOKUP(R15,'Codes + Draft Values'!$A$3:$B$214,2,),"")</f>
        <v/>
      </c>
      <c r="S16" s="98" t="str">
        <f>_xlfn.IFNA(VLOOKUP(S15,'Codes + Draft Values'!$A$3:$B$214,2,),"")</f>
        <v/>
      </c>
      <c r="T16" s="105" t="str">
        <f>_xlfn.IFNA(VLOOKUP(T15,'Codes + Draft Values'!$A$3:$B$214,2,),"")</f>
        <v/>
      </c>
      <c r="U16" s="100">
        <f>SUM(D16:T16)</f>
        <v>0</v>
      </c>
    </row>
    <row r="17" spans="1:21" ht="14" x14ac:dyDescent="0.2">
      <c r="A17" s="10"/>
      <c r="B17" s="40" t="s">
        <v>12</v>
      </c>
      <c r="C17" s="62"/>
      <c r="D17" s="61"/>
      <c r="E17" s="35"/>
      <c r="F17" s="33"/>
      <c r="G17" s="34"/>
      <c r="H17" s="34"/>
      <c r="I17" s="34"/>
      <c r="J17" s="34"/>
      <c r="K17" s="34"/>
      <c r="L17" s="34"/>
      <c r="M17" s="34"/>
      <c r="N17" s="34"/>
      <c r="O17" s="35"/>
      <c r="P17" s="33"/>
      <c r="Q17" s="34"/>
      <c r="R17" s="34"/>
      <c r="S17" s="34"/>
      <c r="T17" s="38"/>
      <c r="U17" s="29"/>
    </row>
    <row r="18" spans="1:21" ht="14" thickBot="1" x14ac:dyDescent="0.25">
      <c r="A18" s="37"/>
      <c r="B18" s="5" t="s">
        <v>40</v>
      </c>
      <c r="C18" s="63" t="str">
        <f>_xlfn.IFNA(VLOOKUP(C17,'Codes + Draft Values'!$A$3:$B$214,2,),"")</f>
        <v/>
      </c>
      <c r="D18" s="24" t="str">
        <f>_xlfn.IFNA(VLOOKUP(D17,'Codes + Draft Values'!$A$3:$B$214,2,),"")</f>
        <v/>
      </c>
      <c r="E18" s="25" t="str">
        <f>_xlfn.IFNA(VLOOKUP(E17,'Codes + Draft Values'!$A$3:$B$214,2,),"")</f>
        <v/>
      </c>
      <c r="F18" s="102" t="str">
        <f>_xlfn.IFNA(VLOOKUP(F17,'Codes + Draft Values'!$A$3:$B$214,2,),"")</f>
        <v/>
      </c>
      <c r="G18" s="98" t="str">
        <f>_xlfn.IFNA(VLOOKUP(G17,'Codes + Draft Values'!$A$3:$B$214,2,),"")</f>
        <v/>
      </c>
      <c r="H18" s="98" t="str">
        <f>_xlfn.IFNA(VLOOKUP(H17,'Codes + Draft Values'!$A$3:$B$214,2,),"")</f>
        <v/>
      </c>
      <c r="I18" s="98" t="str">
        <f>_xlfn.IFNA(VLOOKUP(I17,'Codes + Draft Values'!$A$3:$B$214,2,),"")</f>
        <v/>
      </c>
      <c r="J18" s="98" t="str">
        <f>_xlfn.IFNA(VLOOKUP(J17,'Codes + Draft Values'!$A$3:$B$214,2,),"")</f>
        <v/>
      </c>
      <c r="K18" s="98" t="str">
        <f>_xlfn.IFNA(VLOOKUP(K17,'Codes + Draft Values'!$A$3:$B$214,2,),"")</f>
        <v/>
      </c>
      <c r="L18" s="98" t="str">
        <f>_xlfn.IFNA(VLOOKUP(L17,'Codes + Draft Values'!$A$3:$B$214,2,),"")</f>
        <v/>
      </c>
      <c r="M18" s="98" t="str">
        <f>_xlfn.IFNA(VLOOKUP(M17,'Codes + Draft Values'!$A$3:$B$214,2,),"")</f>
        <v/>
      </c>
      <c r="N18" s="98" t="str">
        <f>_xlfn.IFNA(VLOOKUP(N17,'Codes + Draft Values'!$A$3:$B$214,2,),"")</f>
        <v/>
      </c>
      <c r="O18" s="103" t="str">
        <f>_xlfn.IFNA(VLOOKUP(O17,'Codes + Draft Values'!$A$3:$B$214,2,),"")</f>
        <v/>
      </c>
      <c r="P18" s="104" t="str">
        <f>_xlfn.IFNA(VLOOKUP(P17,'Codes + Draft Values'!$A$3:$B$214,2,),"")</f>
        <v/>
      </c>
      <c r="Q18" s="98" t="str">
        <f>_xlfn.IFNA(VLOOKUP(Q17,'Codes + Draft Values'!$A$3:$B$214,2,),"")</f>
        <v/>
      </c>
      <c r="R18" s="98" t="str">
        <f>_xlfn.IFNA(VLOOKUP(R17,'Codes + Draft Values'!$A$3:$B$214,2,),"")</f>
        <v/>
      </c>
      <c r="S18" s="98" t="str">
        <f>_xlfn.IFNA(VLOOKUP(S17,'Codes + Draft Values'!$A$3:$B$214,2,),"")</f>
        <v/>
      </c>
      <c r="T18" s="105" t="str">
        <f>_xlfn.IFNA(VLOOKUP(T17,'Codes + Draft Values'!$A$3:$B$214,2,),"")</f>
        <v/>
      </c>
      <c r="U18" s="100">
        <f>SUM(D18:T18)</f>
        <v>0</v>
      </c>
    </row>
    <row r="19" spans="1:21" ht="14" x14ac:dyDescent="0.2">
      <c r="A19" s="10"/>
      <c r="B19" s="40" t="s">
        <v>12</v>
      </c>
      <c r="C19" s="62"/>
      <c r="D19" s="61"/>
      <c r="E19" s="35"/>
      <c r="F19" s="33"/>
      <c r="G19" s="34"/>
      <c r="H19" s="34"/>
      <c r="I19" s="34"/>
      <c r="J19" s="34"/>
      <c r="K19" s="34"/>
      <c r="L19" s="34"/>
      <c r="M19" s="34"/>
      <c r="N19" s="34"/>
      <c r="O19" s="35"/>
      <c r="P19" s="33"/>
      <c r="Q19" s="34"/>
      <c r="R19" s="34"/>
      <c r="S19" s="34"/>
      <c r="T19" s="38"/>
      <c r="U19" s="29"/>
    </row>
    <row r="20" spans="1:21" ht="14" thickBot="1" x14ac:dyDescent="0.25">
      <c r="A20" s="37"/>
      <c r="B20" s="5" t="s">
        <v>40</v>
      </c>
      <c r="C20" s="63" t="str">
        <f>_xlfn.IFNA(VLOOKUP(C19,'Codes + Draft Values'!$A$3:$B$214,2,),"")</f>
        <v/>
      </c>
      <c r="D20" s="24" t="str">
        <f>_xlfn.IFNA(VLOOKUP(D19,'Codes + Draft Values'!$A$3:$B$214,2,),"")</f>
        <v/>
      </c>
      <c r="E20" s="25" t="str">
        <f>_xlfn.IFNA(VLOOKUP(E19,'Codes + Draft Values'!$A$3:$B$214,2,),"")</f>
        <v/>
      </c>
      <c r="F20" s="102" t="str">
        <f>_xlfn.IFNA(VLOOKUP(F19,'Codes + Draft Values'!$A$3:$B$214,2,),"")</f>
        <v/>
      </c>
      <c r="G20" s="98" t="str">
        <f>_xlfn.IFNA(VLOOKUP(G19,'Codes + Draft Values'!$A$3:$B$214,2,),"")</f>
        <v/>
      </c>
      <c r="H20" s="98" t="str">
        <f>_xlfn.IFNA(VLOOKUP(H19,'Codes + Draft Values'!$A$3:$B$214,2,),"")</f>
        <v/>
      </c>
      <c r="I20" s="98" t="str">
        <f>_xlfn.IFNA(VLOOKUP(I19,'Codes + Draft Values'!$A$3:$B$214,2,),"")</f>
        <v/>
      </c>
      <c r="J20" s="98" t="str">
        <f>_xlfn.IFNA(VLOOKUP(J19,'Codes + Draft Values'!$A$3:$B$214,2,),"")</f>
        <v/>
      </c>
      <c r="K20" s="98" t="str">
        <f>_xlfn.IFNA(VLOOKUP(K19,'Codes + Draft Values'!$A$3:$B$214,2,),"")</f>
        <v/>
      </c>
      <c r="L20" s="98" t="str">
        <f>_xlfn.IFNA(VLOOKUP(L19,'Codes + Draft Values'!$A$3:$B$214,2,),"")</f>
        <v/>
      </c>
      <c r="M20" s="98" t="str">
        <f>_xlfn.IFNA(VLOOKUP(M19,'Codes + Draft Values'!$A$3:$B$214,2,),"")</f>
        <v/>
      </c>
      <c r="N20" s="98" t="str">
        <f>_xlfn.IFNA(VLOOKUP(N19,'Codes + Draft Values'!$A$3:$B$214,2,),"")</f>
        <v/>
      </c>
      <c r="O20" s="103" t="str">
        <f>_xlfn.IFNA(VLOOKUP(O19,'Codes + Draft Values'!$A$3:$B$214,2,),"")</f>
        <v/>
      </c>
      <c r="P20" s="104" t="str">
        <f>_xlfn.IFNA(VLOOKUP(P19,'Codes + Draft Values'!$A$3:$B$214,2,),"")</f>
        <v/>
      </c>
      <c r="Q20" s="98" t="str">
        <f>_xlfn.IFNA(VLOOKUP(Q19,'Codes + Draft Values'!$A$3:$B$214,2,),"")</f>
        <v/>
      </c>
      <c r="R20" s="98" t="str">
        <f>_xlfn.IFNA(VLOOKUP(R19,'Codes + Draft Values'!$A$3:$B$214,2,),"")</f>
        <v/>
      </c>
      <c r="S20" s="98" t="str">
        <f>_xlfn.IFNA(VLOOKUP(S19,'Codes + Draft Values'!$A$3:$B$214,2,),"")</f>
        <v/>
      </c>
      <c r="T20" s="105" t="str">
        <f>_xlfn.IFNA(VLOOKUP(T19,'Codes + Draft Values'!$A$3:$B$214,2,),"")</f>
        <v/>
      </c>
      <c r="U20" s="100">
        <f>SUM(D20:T20)</f>
        <v>0</v>
      </c>
    </row>
    <row r="21" spans="1:21" ht="14" x14ac:dyDescent="0.2">
      <c r="A21" s="10"/>
      <c r="B21" s="40" t="s">
        <v>12</v>
      </c>
      <c r="C21" s="62"/>
      <c r="D21" s="61"/>
      <c r="E21" s="35"/>
      <c r="F21" s="33"/>
      <c r="G21" s="34"/>
      <c r="H21" s="34"/>
      <c r="I21" s="34"/>
      <c r="J21" s="34"/>
      <c r="K21" s="34"/>
      <c r="L21" s="34"/>
      <c r="M21" s="34"/>
      <c r="N21" s="34"/>
      <c r="O21" s="35"/>
      <c r="P21" s="33"/>
      <c r="Q21" s="34"/>
      <c r="R21" s="34"/>
      <c r="S21" s="34"/>
      <c r="T21" s="38"/>
      <c r="U21" s="29"/>
    </row>
    <row r="22" spans="1:21" ht="14" thickBot="1" x14ac:dyDescent="0.25">
      <c r="A22" s="37"/>
      <c r="B22" s="5" t="s">
        <v>40</v>
      </c>
      <c r="C22" s="63" t="str">
        <f>_xlfn.IFNA(VLOOKUP(C21,'Codes + Draft Values'!$A$3:$B$214,2,),"")</f>
        <v/>
      </c>
      <c r="D22" s="24" t="str">
        <f>_xlfn.IFNA(VLOOKUP(D21,'Codes + Draft Values'!$A$3:$B$214,2,),"")</f>
        <v/>
      </c>
      <c r="E22" s="25" t="str">
        <f>_xlfn.IFNA(VLOOKUP(E21,'Codes + Draft Values'!$A$3:$B$214,2,),"")</f>
        <v/>
      </c>
      <c r="F22" s="102" t="str">
        <f>_xlfn.IFNA(VLOOKUP(F21,'Codes + Draft Values'!$A$3:$B$214,2,),"")</f>
        <v/>
      </c>
      <c r="G22" s="98" t="str">
        <f>_xlfn.IFNA(VLOOKUP(G21,'Codes + Draft Values'!$A$3:$B$214,2,),"")</f>
        <v/>
      </c>
      <c r="H22" s="98" t="str">
        <f>_xlfn.IFNA(VLOOKUP(H21,'Codes + Draft Values'!$A$3:$B$214,2,),"")</f>
        <v/>
      </c>
      <c r="I22" s="98" t="str">
        <f>_xlfn.IFNA(VLOOKUP(I21,'Codes + Draft Values'!$A$3:$B$214,2,),"")</f>
        <v/>
      </c>
      <c r="J22" s="98" t="str">
        <f>_xlfn.IFNA(VLOOKUP(J21,'Codes + Draft Values'!$A$3:$B$214,2,),"")</f>
        <v/>
      </c>
      <c r="K22" s="98" t="str">
        <f>_xlfn.IFNA(VLOOKUP(K21,'Codes + Draft Values'!$A$3:$B$214,2,),"")</f>
        <v/>
      </c>
      <c r="L22" s="98" t="str">
        <f>_xlfn.IFNA(VLOOKUP(L21,'Codes + Draft Values'!$A$3:$B$214,2,),"")</f>
        <v/>
      </c>
      <c r="M22" s="98" t="str">
        <f>_xlfn.IFNA(VLOOKUP(M21,'Codes + Draft Values'!$A$3:$B$214,2,),"")</f>
        <v/>
      </c>
      <c r="N22" s="98" t="str">
        <f>_xlfn.IFNA(VLOOKUP(N21,'Codes + Draft Values'!$A$3:$B$214,2,),"")</f>
        <v/>
      </c>
      <c r="O22" s="103" t="str">
        <f>_xlfn.IFNA(VLOOKUP(O21,'Codes + Draft Values'!$A$3:$B$214,2,),"")</f>
        <v/>
      </c>
      <c r="P22" s="104" t="str">
        <f>_xlfn.IFNA(VLOOKUP(P21,'Codes + Draft Values'!$A$3:$B$214,2,),"")</f>
        <v/>
      </c>
      <c r="Q22" s="98" t="str">
        <f>_xlfn.IFNA(VLOOKUP(Q21,'Codes + Draft Values'!$A$3:$B$214,2,),"")</f>
        <v/>
      </c>
      <c r="R22" s="98" t="str">
        <f>_xlfn.IFNA(VLOOKUP(R21,'Codes + Draft Values'!$A$3:$B$214,2,),"")</f>
        <v/>
      </c>
      <c r="S22" s="98" t="str">
        <f>_xlfn.IFNA(VLOOKUP(S21,'Codes + Draft Values'!$A$3:$B$214,2,),"")</f>
        <v/>
      </c>
      <c r="T22" s="105" t="str">
        <f>_xlfn.IFNA(VLOOKUP(T21,'Codes + Draft Values'!$A$3:$B$214,2,),"")</f>
        <v/>
      </c>
      <c r="U22" s="100">
        <f>SUM(D22:T22)</f>
        <v>0</v>
      </c>
    </row>
    <row r="23" spans="1:21" ht="14" x14ac:dyDescent="0.2">
      <c r="A23" s="10"/>
      <c r="B23" s="40" t="s">
        <v>12</v>
      </c>
      <c r="C23" s="62"/>
      <c r="D23" s="61"/>
      <c r="E23" s="35"/>
      <c r="F23" s="33"/>
      <c r="G23" s="34"/>
      <c r="H23" s="34"/>
      <c r="I23" s="34"/>
      <c r="J23" s="34"/>
      <c r="K23" s="34"/>
      <c r="L23" s="34"/>
      <c r="M23" s="34"/>
      <c r="N23" s="34"/>
      <c r="O23" s="35"/>
      <c r="P23" s="33"/>
      <c r="Q23" s="34"/>
      <c r="R23" s="34"/>
      <c r="S23" s="34"/>
      <c r="T23" s="38"/>
      <c r="U23" s="29"/>
    </row>
    <row r="24" spans="1:21" ht="14" thickBot="1" x14ac:dyDescent="0.25">
      <c r="A24" s="37"/>
      <c r="B24" s="5" t="s">
        <v>40</v>
      </c>
      <c r="C24" s="63" t="str">
        <f>_xlfn.IFNA(VLOOKUP(C23,'Codes + Draft Values'!$A$3:$B$214,2,),"")</f>
        <v/>
      </c>
      <c r="D24" s="24" t="str">
        <f>_xlfn.IFNA(VLOOKUP(D23,'Codes + Draft Values'!$A$3:$B$214,2,),"")</f>
        <v/>
      </c>
      <c r="E24" s="25" t="str">
        <f>_xlfn.IFNA(VLOOKUP(E23,'Codes + Draft Values'!$A$3:$B$214,2,),"")</f>
        <v/>
      </c>
      <c r="F24" s="102" t="str">
        <f>_xlfn.IFNA(VLOOKUP(F23,'Codes + Draft Values'!$A$3:$B$214,2,),"")</f>
        <v/>
      </c>
      <c r="G24" s="98" t="str">
        <f>_xlfn.IFNA(VLOOKUP(G23,'Codes + Draft Values'!$A$3:$B$214,2,),"")</f>
        <v/>
      </c>
      <c r="H24" s="98" t="str">
        <f>_xlfn.IFNA(VLOOKUP(H23,'Codes + Draft Values'!$A$3:$B$214,2,),"")</f>
        <v/>
      </c>
      <c r="I24" s="98" t="str">
        <f>_xlfn.IFNA(VLOOKUP(I23,'Codes + Draft Values'!$A$3:$B$214,2,),"")</f>
        <v/>
      </c>
      <c r="J24" s="98" t="str">
        <f>_xlfn.IFNA(VLOOKUP(J23,'Codes + Draft Values'!$A$3:$B$214,2,),"")</f>
        <v/>
      </c>
      <c r="K24" s="98" t="str">
        <f>_xlfn.IFNA(VLOOKUP(K23,'Codes + Draft Values'!$A$3:$B$214,2,),"")</f>
        <v/>
      </c>
      <c r="L24" s="98" t="str">
        <f>_xlfn.IFNA(VLOOKUP(L23,'Codes + Draft Values'!$A$3:$B$214,2,),"")</f>
        <v/>
      </c>
      <c r="M24" s="98" t="str">
        <f>_xlfn.IFNA(VLOOKUP(M23,'Codes + Draft Values'!$A$3:$B$214,2,),"")</f>
        <v/>
      </c>
      <c r="N24" s="98" t="str">
        <f>_xlfn.IFNA(VLOOKUP(N23,'Codes + Draft Values'!$A$3:$B$214,2,),"")</f>
        <v/>
      </c>
      <c r="O24" s="103" t="str">
        <f>_xlfn.IFNA(VLOOKUP(O23,'Codes + Draft Values'!$A$3:$B$214,2,),"")</f>
        <v/>
      </c>
      <c r="P24" s="104" t="str">
        <f>_xlfn.IFNA(VLOOKUP(P23,'Codes + Draft Values'!$A$3:$B$214,2,),"")</f>
        <v/>
      </c>
      <c r="Q24" s="98" t="str">
        <f>_xlfn.IFNA(VLOOKUP(Q23,'Codes + Draft Values'!$A$3:$B$214,2,),"")</f>
        <v/>
      </c>
      <c r="R24" s="98" t="str">
        <f>_xlfn.IFNA(VLOOKUP(R23,'Codes + Draft Values'!$A$3:$B$214,2,),"")</f>
        <v/>
      </c>
      <c r="S24" s="98" t="str">
        <f>_xlfn.IFNA(VLOOKUP(S23,'Codes + Draft Values'!$A$3:$B$214,2,),"")</f>
        <v/>
      </c>
      <c r="T24" s="105" t="str">
        <f>_xlfn.IFNA(VLOOKUP(T23,'Codes + Draft Values'!$A$3:$B$214,2,),"")</f>
        <v/>
      </c>
      <c r="U24" s="100">
        <f>SUM(D24:T24)</f>
        <v>0</v>
      </c>
    </row>
    <row r="25" spans="1:21" ht="14" x14ac:dyDescent="0.2">
      <c r="A25" s="10"/>
      <c r="B25" s="40" t="s">
        <v>12</v>
      </c>
      <c r="C25" s="62"/>
      <c r="D25" s="61"/>
      <c r="E25" s="35"/>
      <c r="F25" s="33"/>
      <c r="G25" s="34"/>
      <c r="H25" s="34"/>
      <c r="I25" s="34"/>
      <c r="J25" s="34"/>
      <c r="K25" s="34"/>
      <c r="L25" s="34"/>
      <c r="M25" s="34"/>
      <c r="N25" s="34"/>
      <c r="O25" s="35"/>
      <c r="P25" s="33"/>
      <c r="Q25" s="34"/>
      <c r="R25" s="34"/>
      <c r="S25" s="34"/>
      <c r="T25" s="38"/>
      <c r="U25" s="29"/>
    </row>
    <row r="26" spans="1:21" ht="14" thickBot="1" x14ac:dyDescent="0.25">
      <c r="A26" s="37"/>
      <c r="B26" s="5" t="s">
        <v>40</v>
      </c>
      <c r="C26" s="63" t="str">
        <f>_xlfn.IFNA(VLOOKUP(C25,'Codes + Draft Values'!$A$3:$B$214,2,),"")</f>
        <v/>
      </c>
      <c r="D26" s="24" t="str">
        <f>_xlfn.IFNA(VLOOKUP(D25,'Codes + Draft Values'!$A$3:$B$214,2,),"")</f>
        <v/>
      </c>
      <c r="E26" s="25" t="str">
        <f>_xlfn.IFNA(VLOOKUP(E25,'Codes + Draft Values'!$A$3:$B$214,2,),"")</f>
        <v/>
      </c>
      <c r="F26" s="102" t="str">
        <f>_xlfn.IFNA(VLOOKUP(F25,'Codes + Draft Values'!$A$3:$B$214,2,),"")</f>
        <v/>
      </c>
      <c r="G26" s="98" t="str">
        <f>_xlfn.IFNA(VLOOKUP(G25,'Codes + Draft Values'!$A$3:$B$214,2,),"")</f>
        <v/>
      </c>
      <c r="H26" s="98" t="str">
        <f>_xlfn.IFNA(VLOOKUP(H25,'Codes + Draft Values'!$A$3:$B$214,2,),"")</f>
        <v/>
      </c>
      <c r="I26" s="98" t="str">
        <f>_xlfn.IFNA(VLOOKUP(I25,'Codes + Draft Values'!$A$3:$B$214,2,),"")</f>
        <v/>
      </c>
      <c r="J26" s="98" t="str">
        <f>_xlfn.IFNA(VLOOKUP(J25,'Codes + Draft Values'!$A$3:$B$214,2,),"")</f>
        <v/>
      </c>
      <c r="K26" s="98" t="str">
        <f>_xlfn.IFNA(VLOOKUP(K25,'Codes + Draft Values'!$A$3:$B$214,2,),"")</f>
        <v/>
      </c>
      <c r="L26" s="98" t="str">
        <f>_xlfn.IFNA(VLOOKUP(L25,'Codes + Draft Values'!$A$3:$B$214,2,),"")</f>
        <v/>
      </c>
      <c r="M26" s="98" t="str">
        <f>_xlfn.IFNA(VLOOKUP(M25,'Codes + Draft Values'!$A$3:$B$214,2,),"")</f>
        <v/>
      </c>
      <c r="N26" s="98" t="str">
        <f>_xlfn.IFNA(VLOOKUP(N25,'Codes + Draft Values'!$A$3:$B$214,2,),"")</f>
        <v/>
      </c>
      <c r="O26" s="103" t="str">
        <f>_xlfn.IFNA(VLOOKUP(O25,'Codes + Draft Values'!$A$3:$B$214,2,),"")</f>
        <v/>
      </c>
      <c r="P26" s="104" t="str">
        <f>_xlfn.IFNA(VLOOKUP(P25,'Codes + Draft Values'!$A$3:$B$214,2,),"")</f>
        <v/>
      </c>
      <c r="Q26" s="98" t="str">
        <f>_xlfn.IFNA(VLOOKUP(Q25,'Codes + Draft Values'!$A$3:$B$214,2,),"")</f>
        <v/>
      </c>
      <c r="R26" s="98" t="str">
        <f>_xlfn.IFNA(VLOOKUP(R25,'Codes + Draft Values'!$A$3:$B$214,2,),"")</f>
        <v/>
      </c>
      <c r="S26" s="98" t="str">
        <f>_xlfn.IFNA(VLOOKUP(S25,'Codes + Draft Values'!$A$3:$B$214,2,),"")</f>
        <v/>
      </c>
      <c r="T26" s="105" t="str">
        <f>_xlfn.IFNA(VLOOKUP(T25,'Codes + Draft Values'!$A$3:$B$214,2,),"")</f>
        <v/>
      </c>
      <c r="U26" s="100">
        <f>SUM(D26:T26)</f>
        <v>0</v>
      </c>
    </row>
    <row r="27" spans="1:21" ht="14" x14ac:dyDescent="0.2">
      <c r="A27" s="10"/>
      <c r="B27" s="40" t="s">
        <v>12</v>
      </c>
      <c r="C27" s="62"/>
      <c r="D27" s="61"/>
      <c r="E27" s="35"/>
      <c r="F27" s="33"/>
      <c r="G27" s="34"/>
      <c r="H27" s="34"/>
      <c r="I27" s="34"/>
      <c r="J27" s="34"/>
      <c r="K27" s="34"/>
      <c r="L27" s="34"/>
      <c r="M27" s="34"/>
      <c r="N27" s="34"/>
      <c r="O27" s="35"/>
      <c r="P27" s="33"/>
      <c r="Q27" s="34"/>
      <c r="R27" s="34"/>
      <c r="S27" s="34"/>
      <c r="T27" s="38"/>
      <c r="U27" s="29"/>
    </row>
    <row r="28" spans="1:21" ht="14" thickBot="1" x14ac:dyDescent="0.25">
      <c r="A28" s="37"/>
      <c r="B28" s="5" t="s">
        <v>40</v>
      </c>
      <c r="C28" s="63" t="str">
        <f>_xlfn.IFNA(VLOOKUP(C27,'Codes + Draft Values'!$A$3:$B$214,2,),"")</f>
        <v/>
      </c>
      <c r="D28" s="24" t="str">
        <f>_xlfn.IFNA(VLOOKUP(D27,'Codes + Draft Values'!$A$3:$B$214,2,),"")</f>
        <v/>
      </c>
      <c r="E28" s="25" t="str">
        <f>_xlfn.IFNA(VLOOKUP(E27,'Codes + Draft Values'!$A$3:$B$214,2,),"")</f>
        <v/>
      </c>
      <c r="F28" s="102" t="str">
        <f>_xlfn.IFNA(VLOOKUP(F27,'Codes + Draft Values'!$A$3:$B$214,2,),"")</f>
        <v/>
      </c>
      <c r="G28" s="98" t="str">
        <f>_xlfn.IFNA(VLOOKUP(G27,'Codes + Draft Values'!$A$3:$B$214,2,),"")</f>
        <v/>
      </c>
      <c r="H28" s="98" t="str">
        <f>_xlfn.IFNA(VLOOKUP(H27,'Codes + Draft Values'!$A$3:$B$214,2,),"")</f>
        <v/>
      </c>
      <c r="I28" s="98" t="str">
        <f>_xlfn.IFNA(VLOOKUP(I27,'Codes + Draft Values'!$A$3:$B$214,2,),"")</f>
        <v/>
      </c>
      <c r="J28" s="98" t="str">
        <f>_xlfn.IFNA(VLOOKUP(J27,'Codes + Draft Values'!$A$3:$B$214,2,),"")</f>
        <v/>
      </c>
      <c r="K28" s="98" t="str">
        <f>_xlfn.IFNA(VLOOKUP(K27,'Codes + Draft Values'!$A$3:$B$214,2,),"")</f>
        <v/>
      </c>
      <c r="L28" s="98" t="str">
        <f>_xlfn.IFNA(VLOOKUP(L27,'Codes + Draft Values'!$A$3:$B$214,2,),"")</f>
        <v/>
      </c>
      <c r="M28" s="98" t="str">
        <f>_xlfn.IFNA(VLOOKUP(M27,'Codes + Draft Values'!$A$3:$B$214,2,),"")</f>
        <v/>
      </c>
      <c r="N28" s="98" t="str">
        <f>_xlfn.IFNA(VLOOKUP(N27,'Codes + Draft Values'!$A$3:$B$214,2,),"")</f>
        <v/>
      </c>
      <c r="O28" s="103" t="str">
        <f>_xlfn.IFNA(VLOOKUP(O27,'Codes + Draft Values'!$A$3:$B$214,2,),"")</f>
        <v/>
      </c>
      <c r="P28" s="104" t="str">
        <f>_xlfn.IFNA(VLOOKUP(P27,'Codes + Draft Values'!$A$3:$B$214,2,),"")</f>
        <v/>
      </c>
      <c r="Q28" s="98" t="str">
        <f>_xlfn.IFNA(VLOOKUP(Q27,'Codes + Draft Values'!$A$3:$B$214,2,),"")</f>
        <v/>
      </c>
      <c r="R28" s="98" t="str">
        <f>_xlfn.IFNA(VLOOKUP(R27,'Codes + Draft Values'!$A$3:$B$214,2,),"")</f>
        <v/>
      </c>
      <c r="S28" s="98" t="str">
        <f>_xlfn.IFNA(VLOOKUP(S27,'Codes + Draft Values'!$A$3:$B$214,2,),"")</f>
        <v/>
      </c>
      <c r="T28" s="105" t="str">
        <f>_xlfn.IFNA(VLOOKUP(T27,'Codes + Draft Values'!$A$3:$B$214,2,),"")</f>
        <v/>
      </c>
      <c r="U28" s="100">
        <f>SUM(D28:T28)</f>
        <v>0</v>
      </c>
    </row>
    <row r="29" spans="1:21" ht="14" x14ac:dyDescent="0.2">
      <c r="A29" s="10"/>
      <c r="B29" s="40" t="s">
        <v>12</v>
      </c>
      <c r="C29" s="62"/>
      <c r="D29" s="61"/>
      <c r="E29" s="35"/>
      <c r="F29" s="33"/>
      <c r="G29" s="34"/>
      <c r="H29" s="34"/>
      <c r="I29" s="34"/>
      <c r="J29" s="34"/>
      <c r="K29" s="34"/>
      <c r="L29" s="34"/>
      <c r="M29" s="34"/>
      <c r="N29" s="34"/>
      <c r="O29" s="35"/>
      <c r="P29" s="33"/>
      <c r="Q29" s="34"/>
      <c r="R29" s="34"/>
      <c r="S29" s="34"/>
      <c r="T29" s="38"/>
      <c r="U29" s="29"/>
    </row>
    <row r="30" spans="1:21" ht="14" thickBot="1" x14ac:dyDescent="0.25">
      <c r="A30" s="37"/>
      <c r="B30" s="5" t="s">
        <v>40</v>
      </c>
      <c r="C30" s="63" t="str">
        <f>_xlfn.IFNA(VLOOKUP(C29,'Codes + Draft Values'!$A$3:$B$214,2,),"")</f>
        <v/>
      </c>
      <c r="D30" s="24" t="str">
        <f>_xlfn.IFNA(VLOOKUP(D29,'Codes + Draft Values'!$A$3:$B$214,2,),"")</f>
        <v/>
      </c>
      <c r="E30" s="25" t="str">
        <f>_xlfn.IFNA(VLOOKUP(E29,'Codes + Draft Values'!$A$3:$B$214,2,),"")</f>
        <v/>
      </c>
      <c r="F30" s="102" t="str">
        <f>_xlfn.IFNA(VLOOKUP(F29,'Codes + Draft Values'!$A$3:$B$214,2,),"")</f>
        <v/>
      </c>
      <c r="G30" s="98" t="str">
        <f>_xlfn.IFNA(VLOOKUP(G29,'Codes + Draft Values'!$A$3:$B$214,2,),"")</f>
        <v/>
      </c>
      <c r="H30" s="98" t="str">
        <f>_xlfn.IFNA(VLOOKUP(H29,'Codes + Draft Values'!$A$3:$B$214,2,),"")</f>
        <v/>
      </c>
      <c r="I30" s="98" t="str">
        <f>_xlfn.IFNA(VLOOKUP(I29,'Codes + Draft Values'!$A$3:$B$214,2,),"")</f>
        <v/>
      </c>
      <c r="J30" s="98" t="str">
        <f>_xlfn.IFNA(VLOOKUP(J29,'Codes + Draft Values'!$A$3:$B$214,2,),"")</f>
        <v/>
      </c>
      <c r="K30" s="98" t="str">
        <f>_xlfn.IFNA(VLOOKUP(K29,'Codes + Draft Values'!$A$3:$B$214,2,),"")</f>
        <v/>
      </c>
      <c r="L30" s="98" t="str">
        <f>_xlfn.IFNA(VLOOKUP(L29,'Codes + Draft Values'!$A$3:$B$214,2,),"")</f>
        <v/>
      </c>
      <c r="M30" s="98" t="str">
        <f>_xlfn.IFNA(VLOOKUP(M29,'Codes + Draft Values'!$A$3:$B$214,2,),"")</f>
        <v/>
      </c>
      <c r="N30" s="98" t="str">
        <f>_xlfn.IFNA(VLOOKUP(N29,'Codes + Draft Values'!$A$3:$B$214,2,),"")</f>
        <v/>
      </c>
      <c r="O30" s="103" t="str">
        <f>_xlfn.IFNA(VLOOKUP(O29,'Codes + Draft Values'!$A$3:$B$214,2,),"")</f>
        <v/>
      </c>
      <c r="P30" s="104" t="str">
        <f>_xlfn.IFNA(VLOOKUP(P29,'Codes + Draft Values'!$A$3:$B$214,2,),"")</f>
        <v/>
      </c>
      <c r="Q30" s="98" t="str">
        <f>_xlfn.IFNA(VLOOKUP(Q29,'Codes + Draft Values'!$A$3:$B$214,2,),"")</f>
        <v/>
      </c>
      <c r="R30" s="98" t="str">
        <f>_xlfn.IFNA(VLOOKUP(R29,'Codes + Draft Values'!$A$3:$B$214,2,),"")</f>
        <v/>
      </c>
      <c r="S30" s="98" t="str">
        <f>_xlfn.IFNA(VLOOKUP(S29,'Codes + Draft Values'!$A$3:$B$214,2,),"")</f>
        <v/>
      </c>
      <c r="T30" s="105" t="str">
        <f>_xlfn.IFNA(VLOOKUP(T29,'Codes + Draft Values'!$A$3:$B$214,2,),"")</f>
        <v/>
      </c>
      <c r="U30" s="100">
        <f>SUM(D30:T30)</f>
        <v>0</v>
      </c>
    </row>
    <row r="31" spans="1:21" ht="14" x14ac:dyDescent="0.2">
      <c r="A31" s="10"/>
      <c r="B31" s="40" t="s">
        <v>12</v>
      </c>
      <c r="C31" s="62"/>
      <c r="D31" s="61"/>
      <c r="E31" s="35"/>
      <c r="F31" s="33"/>
      <c r="G31" s="34"/>
      <c r="H31" s="34"/>
      <c r="I31" s="34"/>
      <c r="J31" s="34"/>
      <c r="K31" s="34"/>
      <c r="L31" s="34"/>
      <c r="M31" s="34"/>
      <c r="N31" s="34"/>
      <c r="O31" s="35"/>
      <c r="P31" s="33"/>
      <c r="Q31" s="34"/>
      <c r="R31" s="34"/>
      <c r="S31" s="34"/>
      <c r="T31" s="38"/>
      <c r="U31" s="29"/>
    </row>
    <row r="32" spans="1:21" ht="14" thickBot="1" x14ac:dyDescent="0.25">
      <c r="A32" s="37"/>
      <c r="B32" s="5" t="s">
        <v>40</v>
      </c>
      <c r="C32" s="63" t="str">
        <f>_xlfn.IFNA(VLOOKUP(C31,'Codes + Draft Values'!$A$3:$B$214,2,),"")</f>
        <v/>
      </c>
      <c r="D32" s="24" t="str">
        <f>_xlfn.IFNA(VLOOKUP(D31,'Codes + Draft Values'!$A$3:$B$214,2,),"")</f>
        <v/>
      </c>
      <c r="E32" s="25" t="str">
        <f>_xlfn.IFNA(VLOOKUP(E31,'Codes + Draft Values'!$A$3:$B$214,2,),"")</f>
        <v/>
      </c>
      <c r="F32" s="102" t="str">
        <f>_xlfn.IFNA(VLOOKUP(F31,'Codes + Draft Values'!$A$3:$B$214,2,),"")</f>
        <v/>
      </c>
      <c r="G32" s="98" t="str">
        <f>_xlfn.IFNA(VLOOKUP(G31,'Codes + Draft Values'!$A$3:$B$214,2,),"")</f>
        <v/>
      </c>
      <c r="H32" s="98" t="str">
        <f>_xlfn.IFNA(VLOOKUP(H31,'Codes + Draft Values'!$A$3:$B$214,2,),"")</f>
        <v/>
      </c>
      <c r="I32" s="98" t="str">
        <f>_xlfn.IFNA(VLOOKUP(I31,'Codes + Draft Values'!$A$3:$B$214,2,),"")</f>
        <v/>
      </c>
      <c r="J32" s="98" t="str">
        <f>_xlfn.IFNA(VLOOKUP(J31,'Codes + Draft Values'!$A$3:$B$214,2,),"")</f>
        <v/>
      </c>
      <c r="K32" s="98" t="str">
        <f>_xlfn.IFNA(VLOOKUP(K31,'Codes + Draft Values'!$A$3:$B$214,2,),"")</f>
        <v/>
      </c>
      <c r="L32" s="98" t="str">
        <f>_xlfn.IFNA(VLOOKUP(L31,'Codes + Draft Values'!$A$3:$B$214,2,),"")</f>
        <v/>
      </c>
      <c r="M32" s="98" t="str">
        <f>_xlfn.IFNA(VLOOKUP(M31,'Codes + Draft Values'!$A$3:$B$214,2,),"")</f>
        <v/>
      </c>
      <c r="N32" s="98" t="str">
        <f>_xlfn.IFNA(VLOOKUP(N31,'Codes + Draft Values'!$A$3:$B$214,2,),"")</f>
        <v/>
      </c>
      <c r="O32" s="103" t="str">
        <f>_xlfn.IFNA(VLOOKUP(O31,'Codes + Draft Values'!$A$3:$B$214,2,),"")</f>
        <v/>
      </c>
      <c r="P32" s="104" t="str">
        <f>_xlfn.IFNA(VLOOKUP(P31,'Codes + Draft Values'!$A$3:$B$214,2,),"")</f>
        <v/>
      </c>
      <c r="Q32" s="98" t="str">
        <f>_xlfn.IFNA(VLOOKUP(Q31,'Codes + Draft Values'!$A$3:$B$214,2,),"")</f>
        <v/>
      </c>
      <c r="R32" s="98" t="str">
        <f>_xlfn.IFNA(VLOOKUP(R31,'Codes + Draft Values'!$A$3:$B$214,2,),"")</f>
        <v/>
      </c>
      <c r="S32" s="98" t="str">
        <f>_xlfn.IFNA(VLOOKUP(S31,'Codes + Draft Values'!$A$3:$B$214,2,),"")</f>
        <v/>
      </c>
      <c r="T32" s="105" t="str">
        <f>_xlfn.IFNA(VLOOKUP(T31,'Codes + Draft Values'!$A$3:$B$214,2,),"")</f>
        <v/>
      </c>
      <c r="U32" s="100">
        <f>SUM(D32:T32)</f>
        <v>0</v>
      </c>
    </row>
    <row r="33" spans="1:21" ht="14" x14ac:dyDescent="0.2">
      <c r="A33" s="10"/>
      <c r="B33" s="40" t="s">
        <v>12</v>
      </c>
      <c r="C33" s="62"/>
      <c r="D33" s="61"/>
      <c r="E33" s="35"/>
      <c r="F33" s="33"/>
      <c r="G33" s="34"/>
      <c r="H33" s="34"/>
      <c r="I33" s="34"/>
      <c r="J33" s="34"/>
      <c r="K33" s="34"/>
      <c r="L33" s="34"/>
      <c r="M33" s="34"/>
      <c r="N33" s="34"/>
      <c r="O33" s="35"/>
      <c r="P33" s="33"/>
      <c r="Q33" s="34"/>
      <c r="R33" s="34"/>
      <c r="S33" s="34"/>
      <c r="T33" s="38"/>
      <c r="U33" s="29"/>
    </row>
    <row r="34" spans="1:21" ht="14" thickBot="1" x14ac:dyDescent="0.25">
      <c r="A34" s="37"/>
      <c r="B34" s="5" t="s">
        <v>40</v>
      </c>
      <c r="C34" s="63" t="str">
        <f>_xlfn.IFNA(VLOOKUP(C33,'Codes + Draft Values'!$A$3:$B$214,2,),"")</f>
        <v/>
      </c>
      <c r="D34" s="24" t="str">
        <f>_xlfn.IFNA(VLOOKUP(D33,'Codes + Draft Values'!$A$3:$B$214,2,),"")</f>
        <v/>
      </c>
      <c r="E34" s="25" t="str">
        <f>_xlfn.IFNA(VLOOKUP(E33,'Codes + Draft Values'!$A$3:$B$214,2,),"")</f>
        <v/>
      </c>
      <c r="F34" s="102" t="str">
        <f>_xlfn.IFNA(VLOOKUP(F33,'Codes + Draft Values'!$A$3:$B$214,2,),"")</f>
        <v/>
      </c>
      <c r="G34" s="98" t="str">
        <f>_xlfn.IFNA(VLOOKUP(G33,'Codes + Draft Values'!$A$3:$B$214,2,),"")</f>
        <v/>
      </c>
      <c r="H34" s="98" t="str">
        <f>_xlfn.IFNA(VLOOKUP(H33,'Codes + Draft Values'!$A$3:$B$214,2,),"")</f>
        <v/>
      </c>
      <c r="I34" s="98" t="str">
        <f>_xlfn.IFNA(VLOOKUP(I33,'Codes + Draft Values'!$A$3:$B$214,2,),"")</f>
        <v/>
      </c>
      <c r="J34" s="98" t="str">
        <f>_xlfn.IFNA(VLOOKUP(J33,'Codes + Draft Values'!$A$3:$B$214,2,),"")</f>
        <v/>
      </c>
      <c r="K34" s="98" t="str">
        <f>_xlfn.IFNA(VLOOKUP(K33,'Codes + Draft Values'!$A$3:$B$214,2,),"")</f>
        <v/>
      </c>
      <c r="L34" s="98" t="str">
        <f>_xlfn.IFNA(VLOOKUP(L33,'Codes + Draft Values'!$A$3:$B$214,2,),"")</f>
        <v/>
      </c>
      <c r="M34" s="98" t="str">
        <f>_xlfn.IFNA(VLOOKUP(M33,'Codes + Draft Values'!$A$3:$B$214,2,),"")</f>
        <v/>
      </c>
      <c r="N34" s="98" t="str">
        <f>_xlfn.IFNA(VLOOKUP(N33,'Codes + Draft Values'!$A$3:$B$214,2,),"")</f>
        <v/>
      </c>
      <c r="O34" s="103" t="str">
        <f>_xlfn.IFNA(VLOOKUP(O33,'Codes + Draft Values'!$A$3:$B$214,2,),"")</f>
        <v/>
      </c>
      <c r="P34" s="104" t="str">
        <f>_xlfn.IFNA(VLOOKUP(P33,'Codes + Draft Values'!$A$3:$B$214,2,),"")</f>
        <v/>
      </c>
      <c r="Q34" s="98" t="str">
        <f>_xlfn.IFNA(VLOOKUP(Q33,'Codes + Draft Values'!$A$3:$B$214,2,),"")</f>
        <v/>
      </c>
      <c r="R34" s="98" t="str">
        <f>_xlfn.IFNA(VLOOKUP(R33,'Codes + Draft Values'!$A$3:$B$214,2,),"")</f>
        <v/>
      </c>
      <c r="S34" s="98" t="str">
        <f>_xlfn.IFNA(VLOOKUP(S33,'Codes + Draft Values'!$A$3:$B$214,2,),"")</f>
        <v/>
      </c>
      <c r="T34" s="105" t="str">
        <f>_xlfn.IFNA(VLOOKUP(T33,'Codes + Draft Values'!$A$3:$B$214,2,),"")</f>
        <v/>
      </c>
      <c r="U34" s="100">
        <f>SUM(D34:T34)</f>
        <v>0</v>
      </c>
    </row>
    <row r="35" spans="1:21" ht="14" x14ac:dyDescent="0.2">
      <c r="A35" s="10"/>
      <c r="B35" s="40" t="s">
        <v>12</v>
      </c>
      <c r="C35" s="62"/>
      <c r="D35" s="61"/>
      <c r="E35" s="35"/>
      <c r="F35" s="33"/>
      <c r="G35" s="34"/>
      <c r="H35" s="34"/>
      <c r="I35" s="34"/>
      <c r="J35" s="34"/>
      <c r="K35" s="34"/>
      <c r="L35" s="34"/>
      <c r="M35" s="34"/>
      <c r="N35" s="34"/>
      <c r="O35" s="35"/>
      <c r="P35" s="33"/>
      <c r="Q35" s="34"/>
      <c r="R35" s="34"/>
      <c r="S35" s="34"/>
      <c r="T35" s="38"/>
      <c r="U35" s="29"/>
    </row>
    <row r="36" spans="1:21" ht="14" thickBot="1" x14ac:dyDescent="0.25">
      <c r="A36" s="37"/>
      <c r="B36" s="5" t="s">
        <v>40</v>
      </c>
      <c r="C36" s="63" t="str">
        <f>_xlfn.IFNA(VLOOKUP(C35,'Codes + Draft Values'!$A$3:$B$214,2,),"")</f>
        <v/>
      </c>
      <c r="D36" s="24" t="str">
        <f>_xlfn.IFNA(VLOOKUP(D35,'Codes + Draft Values'!$A$3:$B$214,2,),"")</f>
        <v/>
      </c>
      <c r="E36" s="25" t="str">
        <f>_xlfn.IFNA(VLOOKUP(E35,'Codes + Draft Values'!$A$3:$B$214,2,),"")</f>
        <v/>
      </c>
      <c r="F36" s="102" t="str">
        <f>_xlfn.IFNA(VLOOKUP(F35,'Codes + Draft Values'!$A$3:$B$214,2,),"")</f>
        <v/>
      </c>
      <c r="G36" s="98" t="str">
        <f>_xlfn.IFNA(VLOOKUP(G35,'Codes + Draft Values'!$A$3:$B$214,2,),"")</f>
        <v/>
      </c>
      <c r="H36" s="98" t="str">
        <f>_xlfn.IFNA(VLOOKUP(H35,'Codes + Draft Values'!$A$3:$B$214,2,),"")</f>
        <v/>
      </c>
      <c r="I36" s="98" t="str">
        <f>_xlfn.IFNA(VLOOKUP(I35,'Codes + Draft Values'!$A$3:$B$214,2,),"")</f>
        <v/>
      </c>
      <c r="J36" s="98" t="str">
        <f>_xlfn.IFNA(VLOOKUP(J35,'Codes + Draft Values'!$A$3:$B$214,2,),"")</f>
        <v/>
      </c>
      <c r="K36" s="98" t="str">
        <f>_xlfn.IFNA(VLOOKUP(K35,'Codes + Draft Values'!$A$3:$B$214,2,),"")</f>
        <v/>
      </c>
      <c r="L36" s="98" t="str">
        <f>_xlfn.IFNA(VLOOKUP(L35,'Codes + Draft Values'!$A$3:$B$214,2,),"")</f>
        <v/>
      </c>
      <c r="M36" s="98" t="str">
        <f>_xlfn.IFNA(VLOOKUP(M35,'Codes + Draft Values'!$A$3:$B$214,2,),"")</f>
        <v/>
      </c>
      <c r="N36" s="98" t="str">
        <f>_xlfn.IFNA(VLOOKUP(N35,'Codes + Draft Values'!$A$3:$B$214,2,),"")</f>
        <v/>
      </c>
      <c r="O36" s="103" t="str">
        <f>_xlfn.IFNA(VLOOKUP(O35,'Codes + Draft Values'!$A$3:$B$214,2,),"")</f>
        <v/>
      </c>
      <c r="P36" s="104" t="str">
        <f>_xlfn.IFNA(VLOOKUP(P35,'Codes + Draft Values'!$A$3:$B$214,2,),"")</f>
        <v/>
      </c>
      <c r="Q36" s="98" t="str">
        <f>_xlfn.IFNA(VLOOKUP(Q35,'Codes + Draft Values'!$A$3:$B$214,2,),"")</f>
        <v/>
      </c>
      <c r="R36" s="98" t="str">
        <f>_xlfn.IFNA(VLOOKUP(R35,'Codes + Draft Values'!$A$3:$B$214,2,),"")</f>
        <v/>
      </c>
      <c r="S36" s="98" t="str">
        <f>_xlfn.IFNA(VLOOKUP(S35,'Codes + Draft Values'!$A$3:$B$214,2,),"")</f>
        <v/>
      </c>
      <c r="T36" s="105" t="str">
        <f>_xlfn.IFNA(VLOOKUP(T35,'Codes + Draft Values'!$A$3:$B$214,2,),"")</f>
        <v/>
      </c>
      <c r="U36" s="100">
        <f>SUM(D36:T36)</f>
        <v>0</v>
      </c>
    </row>
    <row r="37" spans="1:21" ht="14" x14ac:dyDescent="0.2">
      <c r="A37" s="10"/>
      <c r="B37" s="40" t="s">
        <v>12</v>
      </c>
      <c r="C37" s="62"/>
      <c r="D37" s="61"/>
      <c r="E37" s="35"/>
      <c r="F37" s="33"/>
      <c r="G37" s="34"/>
      <c r="H37" s="34"/>
      <c r="I37" s="34"/>
      <c r="J37" s="34"/>
      <c r="K37" s="34"/>
      <c r="L37" s="34"/>
      <c r="M37" s="34"/>
      <c r="N37" s="34"/>
      <c r="O37" s="35"/>
      <c r="P37" s="33"/>
      <c r="Q37" s="34"/>
      <c r="R37" s="34"/>
      <c r="S37" s="34"/>
      <c r="T37" s="38"/>
      <c r="U37" s="29"/>
    </row>
    <row r="38" spans="1:21" ht="14" thickBot="1" x14ac:dyDescent="0.25">
      <c r="A38" s="37"/>
      <c r="B38" s="5" t="s">
        <v>40</v>
      </c>
      <c r="C38" s="63" t="str">
        <f>_xlfn.IFNA(VLOOKUP(C37,'Codes + Draft Values'!$A$3:$B$214,2,),"")</f>
        <v/>
      </c>
      <c r="D38" s="24" t="str">
        <f>_xlfn.IFNA(VLOOKUP(D37,'Codes + Draft Values'!$A$3:$B$214,2,),"")</f>
        <v/>
      </c>
      <c r="E38" s="25" t="str">
        <f>_xlfn.IFNA(VLOOKUP(E37,'Codes + Draft Values'!$A$3:$B$214,2,),"")</f>
        <v/>
      </c>
      <c r="F38" s="102" t="str">
        <f>_xlfn.IFNA(VLOOKUP(F37,'Codes + Draft Values'!$A$3:$B$214,2,),"")</f>
        <v/>
      </c>
      <c r="G38" s="98" t="str">
        <f>_xlfn.IFNA(VLOOKUP(G37,'Codes + Draft Values'!$A$3:$B$214,2,),"")</f>
        <v/>
      </c>
      <c r="H38" s="98" t="str">
        <f>_xlfn.IFNA(VLOOKUP(H37,'Codes + Draft Values'!$A$3:$B$214,2,),"")</f>
        <v/>
      </c>
      <c r="I38" s="98" t="str">
        <f>_xlfn.IFNA(VLOOKUP(I37,'Codes + Draft Values'!$A$3:$B$214,2,),"")</f>
        <v/>
      </c>
      <c r="J38" s="98" t="str">
        <f>_xlfn.IFNA(VLOOKUP(J37,'Codes + Draft Values'!$A$3:$B$214,2,),"")</f>
        <v/>
      </c>
      <c r="K38" s="98" t="str">
        <f>_xlfn.IFNA(VLOOKUP(K37,'Codes + Draft Values'!$A$3:$B$214,2,),"")</f>
        <v/>
      </c>
      <c r="L38" s="98" t="str">
        <f>_xlfn.IFNA(VLOOKUP(L37,'Codes + Draft Values'!$A$3:$B$214,2,),"")</f>
        <v/>
      </c>
      <c r="M38" s="98" t="str">
        <f>_xlfn.IFNA(VLOOKUP(M37,'Codes + Draft Values'!$A$3:$B$214,2,),"")</f>
        <v/>
      </c>
      <c r="N38" s="98" t="str">
        <f>_xlfn.IFNA(VLOOKUP(N37,'Codes + Draft Values'!$A$3:$B$214,2,),"")</f>
        <v/>
      </c>
      <c r="O38" s="103" t="str">
        <f>_xlfn.IFNA(VLOOKUP(O37,'Codes + Draft Values'!$A$3:$B$214,2,),"")</f>
        <v/>
      </c>
      <c r="P38" s="104" t="str">
        <f>_xlfn.IFNA(VLOOKUP(P37,'Codes + Draft Values'!$A$3:$B$214,2,),"")</f>
        <v/>
      </c>
      <c r="Q38" s="98" t="str">
        <f>_xlfn.IFNA(VLOOKUP(Q37,'Codes + Draft Values'!$A$3:$B$214,2,),"")</f>
        <v/>
      </c>
      <c r="R38" s="98" t="str">
        <f>_xlfn.IFNA(VLOOKUP(R37,'Codes + Draft Values'!$A$3:$B$214,2,),"")</f>
        <v/>
      </c>
      <c r="S38" s="98" t="str">
        <f>_xlfn.IFNA(VLOOKUP(S37,'Codes + Draft Values'!$A$3:$B$214,2,),"")</f>
        <v/>
      </c>
      <c r="T38" s="105" t="str">
        <f>_xlfn.IFNA(VLOOKUP(T37,'Codes + Draft Values'!$A$3:$B$214,2,),"")</f>
        <v/>
      </c>
      <c r="U38" s="100">
        <f>SUM(D38:T38)</f>
        <v>0</v>
      </c>
    </row>
    <row r="39" spans="1:21" ht="14" x14ac:dyDescent="0.2">
      <c r="A39" s="10"/>
      <c r="B39" s="40" t="s">
        <v>12</v>
      </c>
      <c r="C39" s="62"/>
      <c r="D39" s="61"/>
      <c r="E39" s="35"/>
      <c r="F39" s="33"/>
      <c r="G39" s="34"/>
      <c r="H39" s="34"/>
      <c r="I39" s="34"/>
      <c r="J39" s="34"/>
      <c r="K39" s="34"/>
      <c r="L39" s="34"/>
      <c r="M39" s="34"/>
      <c r="N39" s="34"/>
      <c r="O39" s="35"/>
      <c r="P39" s="33"/>
      <c r="Q39" s="34"/>
      <c r="R39" s="34"/>
      <c r="S39" s="34"/>
      <c r="T39" s="38"/>
      <c r="U39" s="29"/>
    </row>
    <row r="40" spans="1:21" ht="14" thickBot="1" x14ac:dyDescent="0.25">
      <c r="A40" s="37"/>
      <c r="B40" s="5" t="s">
        <v>40</v>
      </c>
      <c r="C40" s="63" t="str">
        <f>_xlfn.IFNA(VLOOKUP(C39,'Codes + Draft Values'!$A$3:$B$214,2,),"")</f>
        <v/>
      </c>
      <c r="D40" s="24" t="str">
        <f>_xlfn.IFNA(VLOOKUP(D39,'Codes + Draft Values'!$A$3:$B$214,2,),"")</f>
        <v/>
      </c>
      <c r="E40" s="25" t="str">
        <f>_xlfn.IFNA(VLOOKUP(E39,'Codes + Draft Values'!$A$3:$B$214,2,),"")</f>
        <v/>
      </c>
      <c r="F40" s="102" t="str">
        <f>_xlfn.IFNA(VLOOKUP(F39,'Codes + Draft Values'!$A$3:$B$214,2,),"")</f>
        <v/>
      </c>
      <c r="G40" s="98" t="str">
        <f>_xlfn.IFNA(VLOOKUP(G39,'Codes + Draft Values'!$A$3:$B$214,2,),"")</f>
        <v/>
      </c>
      <c r="H40" s="98" t="str">
        <f>_xlfn.IFNA(VLOOKUP(H39,'Codes + Draft Values'!$A$3:$B$214,2,),"")</f>
        <v/>
      </c>
      <c r="I40" s="98" t="str">
        <f>_xlfn.IFNA(VLOOKUP(I39,'Codes + Draft Values'!$A$3:$B$214,2,),"")</f>
        <v/>
      </c>
      <c r="J40" s="98" t="str">
        <f>_xlfn.IFNA(VLOOKUP(J39,'Codes + Draft Values'!$A$3:$B$214,2,),"")</f>
        <v/>
      </c>
      <c r="K40" s="98" t="str">
        <f>_xlfn.IFNA(VLOOKUP(K39,'Codes + Draft Values'!$A$3:$B$214,2,),"")</f>
        <v/>
      </c>
      <c r="L40" s="98" t="str">
        <f>_xlfn.IFNA(VLOOKUP(L39,'Codes + Draft Values'!$A$3:$B$214,2,),"")</f>
        <v/>
      </c>
      <c r="M40" s="98" t="str">
        <f>_xlfn.IFNA(VLOOKUP(M39,'Codes + Draft Values'!$A$3:$B$214,2,),"")</f>
        <v/>
      </c>
      <c r="N40" s="98" t="str">
        <f>_xlfn.IFNA(VLOOKUP(N39,'Codes + Draft Values'!$A$3:$B$214,2,),"")</f>
        <v/>
      </c>
      <c r="O40" s="103" t="str">
        <f>_xlfn.IFNA(VLOOKUP(O39,'Codes + Draft Values'!$A$3:$B$214,2,),"")</f>
        <v/>
      </c>
      <c r="P40" s="104" t="str">
        <f>_xlfn.IFNA(VLOOKUP(P39,'Codes + Draft Values'!$A$3:$B$214,2,),"")</f>
        <v/>
      </c>
      <c r="Q40" s="98" t="str">
        <f>_xlfn.IFNA(VLOOKUP(Q39,'Codes + Draft Values'!$A$3:$B$214,2,),"")</f>
        <v/>
      </c>
      <c r="R40" s="98" t="str">
        <f>_xlfn.IFNA(VLOOKUP(R39,'Codes + Draft Values'!$A$3:$B$214,2,),"")</f>
        <v/>
      </c>
      <c r="S40" s="98" t="str">
        <f>_xlfn.IFNA(VLOOKUP(S39,'Codes + Draft Values'!$A$3:$B$214,2,),"")</f>
        <v/>
      </c>
      <c r="T40" s="105" t="str">
        <f>_xlfn.IFNA(VLOOKUP(T39,'Codes + Draft Values'!$A$3:$B$214,2,),"")</f>
        <v/>
      </c>
      <c r="U40" s="100">
        <f>SUM(D40:T40)</f>
        <v>0</v>
      </c>
    </row>
    <row r="41" spans="1:21" ht="14" x14ac:dyDescent="0.2">
      <c r="A41" s="10"/>
      <c r="B41" s="40" t="s">
        <v>12</v>
      </c>
      <c r="C41" s="62"/>
      <c r="D41" s="61"/>
      <c r="E41" s="35"/>
      <c r="F41" s="33"/>
      <c r="G41" s="34"/>
      <c r="H41" s="34"/>
      <c r="I41" s="34"/>
      <c r="J41" s="34"/>
      <c r="K41" s="34"/>
      <c r="L41" s="34"/>
      <c r="M41" s="34"/>
      <c r="N41" s="34"/>
      <c r="O41" s="35"/>
      <c r="P41" s="33"/>
      <c r="Q41" s="34"/>
      <c r="R41" s="34"/>
      <c r="S41" s="34"/>
      <c r="T41" s="38"/>
      <c r="U41" s="29"/>
    </row>
    <row r="42" spans="1:21" ht="14" thickBot="1" x14ac:dyDescent="0.25">
      <c r="A42" s="37"/>
      <c r="B42" s="5" t="s">
        <v>40</v>
      </c>
      <c r="C42" s="63" t="str">
        <f>_xlfn.IFNA(VLOOKUP(C41,'Codes + Draft Values'!$A$3:$B$214,2,),"")</f>
        <v/>
      </c>
      <c r="D42" s="24" t="str">
        <f>_xlfn.IFNA(VLOOKUP(D41,'Codes + Draft Values'!$A$3:$B$214,2,),"")</f>
        <v/>
      </c>
      <c r="E42" s="25" t="str">
        <f>_xlfn.IFNA(VLOOKUP(E41,'Codes + Draft Values'!$A$3:$B$214,2,),"")</f>
        <v/>
      </c>
      <c r="F42" s="102" t="str">
        <f>_xlfn.IFNA(VLOOKUP(F41,'Codes + Draft Values'!$A$3:$B$214,2,),"")</f>
        <v/>
      </c>
      <c r="G42" s="98" t="str">
        <f>_xlfn.IFNA(VLOOKUP(G41,'Codes + Draft Values'!$A$3:$B$214,2,),"")</f>
        <v/>
      </c>
      <c r="H42" s="98" t="str">
        <f>_xlfn.IFNA(VLOOKUP(H41,'Codes + Draft Values'!$A$3:$B$214,2,),"")</f>
        <v/>
      </c>
      <c r="I42" s="98" t="str">
        <f>_xlfn.IFNA(VLOOKUP(I41,'Codes + Draft Values'!$A$3:$B$214,2,),"")</f>
        <v/>
      </c>
      <c r="J42" s="98" t="str">
        <f>_xlfn.IFNA(VLOOKUP(J41,'Codes + Draft Values'!$A$3:$B$214,2,),"")</f>
        <v/>
      </c>
      <c r="K42" s="98" t="str">
        <f>_xlfn.IFNA(VLOOKUP(K41,'Codes + Draft Values'!$A$3:$B$214,2,),"")</f>
        <v/>
      </c>
      <c r="L42" s="98" t="str">
        <f>_xlfn.IFNA(VLOOKUP(L41,'Codes + Draft Values'!$A$3:$B$214,2,),"")</f>
        <v/>
      </c>
      <c r="M42" s="98" t="str">
        <f>_xlfn.IFNA(VLOOKUP(M41,'Codes + Draft Values'!$A$3:$B$214,2,),"")</f>
        <v/>
      </c>
      <c r="N42" s="98" t="str">
        <f>_xlfn.IFNA(VLOOKUP(N41,'Codes + Draft Values'!$A$3:$B$214,2,),"")</f>
        <v/>
      </c>
      <c r="O42" s="103" t="str">
        <f>_xlfn.IFNA(VLOOKUP(O41,'Codes + Draft Values'!$A$3:$B$214,2,),"")</f>
        <v/>
      </c>
      <c r="P42" s="104" t="str">
        <f>_xlfn.IFNA(VLOOKUP(P41,'Codes + Draft Values'!$A$3:$B$214,2,),"")</f>
        <v/>
      </c>
      <c r="Q42" s="98" t="str">
        <f>_xlfn.IFNA(VLOOKUP(Q41,'Codes + Draft Values'!$A$3:$B$214,2,),"")</f>
        <v/>
      </c>
      <c r="R42" s="98" t="str">
        <f>_xlfn.IFNA(VLOOKUP(R41,'Codes + Draft Values'!$A$3:$B$214,2,),"")</f>
        <v/>
      </c>
      <c r="S42" s="98" t="str">
        <f>_xlfn.IFNA(VLOOKUP(S41,'Codes + Draft Values'!$A$3:$B$214,2,),"")</f>
        <v/>
      </c>
      <c r="T42" s="105" t="str">
        <f>_xlfn.IFNA(VLOOKUP(T41,'Codes + Draft Values'!$A$3:$B$214,2,),"")</f>
        <v/>
      </c>
      <c r="U42" s="100">
        <f>SUM(D42:T42)</f>
        <v>0</v>
      </c>
    </row>
    <row r="43" spans="1:21" ht="14" x14ac:dyDescent="0.2">
      <c r="A43" s="10"/>
      <c r="B43" s="40" t="s">
        <v>12</v>
      </c>
      <c r="C43" s="62"/>
      <c r="D43" s="61"/>
      <c r="E43" s="35"/>
      <c r="F43" s="33"/>
      <c r="G43" s="34"/>
      <c r="H43" s="34"/>
      <c r="I43" s="34"/>
      <c r="J43" s="34"/>
      <c r="K43" s="34"/>
      <c r="L43" s="34"/>
      <c r="M43" s="34"/>
      <c r="N43" s="34"/>
      <c r="O43" s="35"/>
      <c r="P43" s="33"/>
      <c r="Q43" s="34"/>
      <c r="R43" s="34"/>
      <c r="S43" s="34"/>
      <c r="T43" s="38"/>
      <c r="U43" s="29"/>
    </row>
    <row r="44" spans="1:21" ht="14" thickBot="1" x14ac:dyDescent="0.25">
      <c r="A44" s="37"/>
      <c r="B44" s="5" t="s">
        <v>40</v>
      </c>
      <c r="C44" s="63" t="str">
        <f>_xlfn.IFNA(VLOOKUP(C43,'Codes + Draft Values'!$A$3:$B$214,2,),"")</f>
        <v/>
      </c>
      <c r="D44" s="24" t="str">
        <f>_xlfn.IFNA(VLOOKUP(D43,'Codes + Draft Values'!$A$3:$B$214,2,),"")</f>
        <v/>
      </c>
      <c r="E44" s="25" t="str">
        <f>_xlfn.IFNA(VLOOKUP(E43,'Codes + Draft Values'!$A$3:$B$214,2,),"")</f>
        <v/>
      </c>
      <c r="F44" s="102" t="str">
        <f>_xlfn.IFNA(VLOOKUP(F43,'Codes + Draft Values'!$A$3:$B$214,2,),"")</f>
        <v/>
      </c>
      <c r="G44" s="98" t="str">
        <f>_xlfn.IFNA(VLOOKUP(G43,'Codes + Draft Values'!$A$3:$B$214,2,),"")</f>
        <v/>
      </c>
      <c r="H44" s="98" t="str">
        <f>_xlfn.IFNA(VLOOKUP(H43,'Codes + Draft Values'!$A$3:$B$214,2,),"")</f>
        <v/>
      </c>
      <c r="I44" s="98" t="str">
        <f>_xlfn.IFNA(VLOOKUP(I43,'Codes + Draft Values'!$A$3:$B$214,2,),"")</f>
        <v/>
      </c>
      <c r="J44" s="98" t="str">
        <f>_xlfn.IFNA(VLOOKUP(J43,'Codes + Draft Values'!$A$3:$B$214,2,),"")</f>
        <v/>
      </c>
      <c r="K44" s="98" t="str">
        <f>_xlfn.IFNA(VLOOKUP(K43,'Codes + Draft Values'!$A$3:$B$214,2,),"")</f>
        <v/>
      </c>
      <c r="L44" s="98" t="str">
        <f>_xlfn.IFNA(VLOOKUP(L43,'Codes + Draft Values'!$A$3:$B$214,2,),"")</f>
        <v/>
      </c>
      <c r="M44" s="98" t="str">
        <f>_xlfn.IFNA(VLOOKUP(M43,'Codes + Draft Values'!$A$3:$B$214,2,),"")</f>
        <v/>
      </c>
      <c r="N44" s="98" t="str">
        <f>_xlfn.IFNA(VLOOKUP(N43,'Codes + Draft Values'!$A$3:$B$214,2,),"")</f>
        <v/>
      </c>
      <c r="O44" s="103" t="str">
        <f>_xlfn.IFNA(VLOOKUP(O43,'Codes + Draft Values'!$A$3:$B$214,2,),"")</f>
        <v/>
      </c>
      <c r="P44" s="104" t="str">
        <f>_xlfn.IFNA(VLOOKUP(P43,'Codes + Draft Values'!$A$3:$B$214,2,),"")</f>
        <v/>
      </c>
      <c r="Q44" s="98" t="str">
        <f>_xlfn.IFNA(VLOOKUP(Q43,'Codes + Draft Values'!$A$3:$B$214,2,),"")</f>
        <v/>
      </c>
      <c r="R44" s="98" t="str">
        <f>_xlfn.IFNA(VLOOKUP(R43,'Codes + Draft Values'!$A$3:$B$214,2,),"")</f>
        <v/>
      </c>
      <c r="S44" s="98" t="str">
        <f>_xlfn.IFNA(VLOOKUP(S43,'Codes + Draft Values'!$A$3:$B$214,2,),"")</f>
        <v/>
      </c>
      <c r="T44" s="105" t="str">
        <f>_xlfn.IFNA(VLOOKUP(T43,'Codes + Draft Values'!$A$3:$B$214,2,),"")</f>
        <v/>
      </c>
      <c r="U44" s="100">
        <f>SUM(D44:T44)</f>
        <v>0</v>
      </c>
    </row>
    <row r="45" spans="1:21" ht="14" x14ac:dyDescent="0.2">
      <c r="A45" s="10"/>
      <c r="B45" s="40" t="s">
        <v>12</v>
      </c>
      <c r="C45" s="62"/>
      <c r="D45" s="61"/>
      <c r="E45" s="35"/>
      <c r="F45" s="33"/>
      <c r="G45" s="34"/>
      <c r="H45" s="34"/>
      <c r="I45" s="34"/>
      <c r="J45" s="34"/>
      <c r="K45" s="34"/>
      <c r="L45" s="34"/>
      <c r="M45" s="34"/>
      <c r="N45" s="34"/>
      <c r="O45" s="35"/>
      <c r="P45" s="33"/>
      <c r="Q45" s="34"/>
      <c r="R45" s="34"/>
      <c r="S45" s="34"/>
      <c r="T45" s="38"/>
      <c r="U45" s="29"/>
    </row>
    <row r="46" spans="1:21" ht="14" thickBot="1" x14ac:dyDescent="0.25">
      <c r="A46" s="37"/>
      <c r="B46" s="5" t="s">
        <v>40</v>
      </c>
      <c r="C46" s="63" t="str">
        <f>_xlfn.IFNA(VLOOKUP(C45,'Codes + Draft Values'!$A$3:$B$214,2,),"")</f>
        <v/>
      </c>
      <c r="D46" s="24" t="str">
        <f>_xlfn.IFNA(VLOOKUP(D45,'Codes + Draft Values'!$A$3:$B$214,2,),"")</f>
        <v/>
      </c>
      <c r="E46" s="25" t="str">
        <f>_xlfn.IFNA(VLOOKUP(E45,'Codes + Draft Values'!$A$3:$B$214,2,),"")</f>
        <v/>
      </c>
      <c r="F46" s="102" t="str">
        <f>_xlfn.IFNA(VLOOKUP(F45,'Codes + Draft Values'!$A$3:$B$214,2,),"")</f>
        <v/>
      </c>
      <c r="G46" s="98" t="str">
        <f>_xlfn.IFNA(VLOOKUP(G45,'Codes + Draft Values'!$A$3:$B$214,2,),"")</f>
        <v/>
      </c>
      <c r="H46" s="98" t="str">
        <f>_xlfn.IFNA(VLOOKUP(H45,'Codes + Draft Values'!$A$3:$B$214,2,),"")</f>
        <v/>
      </c>
      <c r="I46" s="98" t="str">
        <f>_xlfn.IFNA(VLOOKUP(I45,'Codes + Draft Values'!$A$3:$B$214,2,),"")</f>
        <v/>
      </c>
      <c r="J46" s="98" t="str">
        <f>_xlfn.IFNA(VLOOKUP(J45,'Codes + Draft Values'!$A$3:$B$214,2,),"")</f>
        <v/>
      </c>
      <c r="K46" s="98" t="str">
        <f>_xlfn.IFNA(VLOOKUP(K45,'Codes + Draft Values'!$A$3:$B$214,2,),"")</f>
        <v/>
      </c>
      <c r="L46" s="98" t="str">
        <f>_xlfn.IFNA(VLOOKUP(L45,'Codes + Draft Values'!$A$3:$B$214,2,),"")</f>
        <v/>
      </c>
      <c r="M46" s="98" t="str">
        <f>_xlfn.IFNA(VLOOKUP(M45,'Codes + Draft Values'!$A$3:$B$214,2,),"")</f>
        <v/>
      </c>
      <c r="N46" s="98" t="str">
        <f>_xlfn.IFNA(VLOOKUP(N45,'Codes + Draft Values'!$A$3:$B$214,2,),"")</f>
        <v/>
      </c>
      <c r="O46" s="103" t="str">
        <f>_xlfn.IFNA(VLOOKUP(O45,'Codes + Draft Values'!$A$3:$B$214,2,),"")</f>
        <v/>
      </c>
      <c r="P46" s="104" t="str">
        <f>_xlfn.IFNA(VLOOKUP(P45,'Codes + Draft Values'!$A$3:$B$214,2,),"")</f>
        <v/>
      </c>
      <c r="Q46" s="98" t="str">
        <f>_xlfn.IFNA(VLOOKUP(Q45,'Codes + Draft Values'!$A$3:$B$214,2,),"")</f>
        <v/>
      </c>
      <c r="R46" s="98" t="str">
        <f>_xlfn.IFNA(VLOOKUP(R45,'Codes + Draft Values'!$A$3:$B$214,2,),"")</f>
        <v/>
      </c>
      <c r="S46" s="98" t="str">
        <f>_xlfn.IFNA(VLOOKUP(S45,'Codes + Draft Values'!$A$3:$B$214,2,),"")</f>
        <v/>
      </c>
      <c r="T46" s="105" t="str">
        <f>_xlfn.IFNA(VLOOKUP(T45,'Codes + Draft Values'!$A$3:$B$214,2,),"")</f>
        <v/>
      </c>
      <c r="U46" s="100">
        <f>SUM(D46:T46)</f>
        <v>0</v>
      </c>
    </row>
    <row r="47" spans="1:21" ht="14" x14ac:dyDescent="0.2">
      <c r="A47" s="10"/>
      <c r="B47" s="40" t="s">
        <v>12</v>
      </c>
      <c r="C47" s="62"/>
      <c r="D47" s="61"/>
      <c r="E47" s="35"/>
      <c r="F47" s="33"/>
      <c r="G47" s="34"/>
      <c r="H47" s="34"/>
      <c r="I47" s="34"/>
      <c r="J47" s="34"/>
      <c r="K47" s="34"/>
      <c r="L47" s="34"/>
      <c r="M47" s="34"/>
      <c r="N47" s="34"/>
      <c r="O47" s="35"/>
      <c r="P47" s="33"/>
      <c r="Q47" s="34"/>
      <c r="R47" s="34"/>
      <c r="S47" s="34"/>
      <c r="T47" s="38"/>
      <c r="U47" s="29"/>
    </row>
    <row r="48" spans="1:21" ht="14" thickBot="1" x14ac:dyDescent="0.25">
      <c r="A48" s="37"/>
      <c r="B48" s="5" t="s">
        <v>40</v>
      </c>
      <c r="C48" s="63" t="str">
        <f>_xlfn.IFNA(VLOOKUP(C47,'Codes + Draft Values'!$A$3:$B$214,2,),"")</f>
        <v/>
      </c>
      <c r="D48" s="24" t="str">
        <f>_xlfn.IFNA(VLOOKUP(D47,'Codes + Draft Values'!$A$3:$B$214,2,),"")</f>
        <v/>
      </c>
      <c r="E48" s="25" t="str">
        <f>_xlfn.IFNA(VLOOKUP(E47,'Codes + Draft Values'!$A$3:$B$214,2,),"")</f>
        <v/>
      </c>
      <c r="F48" s="102" t="str">
        <f>_xlfn.IFNA(VLOOKUP(F47,'Codes + Draft Values'!$A$3:$B$214,2,),"")</f>
        <v/>
      </c>
      <c r="G48" s="98" t="str">
        <f>_xlfn.IFNA(VLOOKUP(G47,'Codes + Draft Values'!$A$3:$B$214,2,),"")</f>
        <v/>
      </c>
      <c r="H48" s="98" t="str">
        <f>_xlfn.IFNA(VLOOKUP(H47,'Codes + Draft Values'!$A$3:$B$214,2,),"")</f>
        <v/>
      </c>
      <c r="I48" s="98" t="str">
        <f>_xlfn.IFNA(VLOOKUP(I47,'Codes + Draft Values'!$A$3:$B$214,2,),"")</f>
        <v/>
      </c>
      <c r="J48" s="98" t="str">
        <f>_xlfn.IFNA(VLOOKUP(J47,'Codes + Draft Values'!$A$3:$B$214,2,),"")</f>
        <v/>
      </c>
      <c r="K48" s="98" t="str">
        <f>_xlfn.IFNA(VLOOKUP(K47,'Codes + Draft Values'!$A$3:$B$214,2,),"")</f>
        <v/>
      </c>
      <c r="L48" s="98" t="str">
        <f>_xlfn.IFNA(VLOOKUP(L47,'Codes + Draft Values'!$A$3:$B$214,2,),"")</f>
        <v/>
      </c>
      <c r="M48" s="98" t="str">
        <f>_xlfn.IFNA(VLOOKUP(M47,'Codes + Draft Values'!$A$3:$B$214,2,),"")</f>
        <v/>
      </c>
      <c r="N48" s="98" t="str">
        <f>_xlfn.IFNA(VLOOKUP(N47,'Codes + Draft Values'!$A$3:$B$214,2,),"")</f>
        <v/>
      </c>
      <c r="O48" s="103" t="str">
        <f>_xlfn.IFNA(VLOOKUP(O47,'Codes + Draft Values'!$A$3:$B$214,2,),"")</f>
        <v/>
      </c>
      <c r="P48" s="104" t="str">
        <f>_xlfn.IFNA(VLOOKUP(P47,'Codes + Draft Values'!$A$3:$B$214,2,),"")</f>
        <v/>
      </c>
      <c r="Q48" s="98" t="str">
        <f>_xlfn.IFNA(VLOOKUP(Q47,'Codes + Draft Values'!$A$3:$B$214,2,),"")</f>
        <v/>
      </c>
      <c r="R48" s="98" t="str">
        <f>_xlfn.IFNA(VLOOKUP(R47,'Codes + Draft Values'!$A$3:$B$214,2,),"")</f>
        <v/>
      </c>
      <c r="S48" s="98" t="str">
        <f>_xlfn.IFNA(VLOOKUP(S47,'Codes + Draft Values'!$A$3:$B$214,2,),"")</f>
        <v/>
      </c>
      <c r="T48" s="105" t="str">
        <f>_xlfn.IFNA(VLOOKUP(T47,'Codes + Draft Values'!$A$3:$B$214,2,),"")</f>
        <v/>
      </c>
      <c r="U48" s="100">
        <f>SUM(D48:T48)</f>
        <v>0</v>
      </c>
    </row>
    <row r="49" spans="1:21" ht="14" x14ac:dyDescent="0.2">
      <c r="A49" s="10"/>
      <c r="B49" s="40" t="s">
        <v>12</v>
      </c>
      <c r="C49" s="62"/>
      <c r="D49" s="61"/>
      <c r="E49" s="35"/>
      <c r="F49" s="33"/>
      <c r="G49" s="34"/>
      <c r="H49" s="34"/>
      <c r="I49" s="34"/>
      <c r="J49" s="34"/>
      <c r="K49" s="34"/>
      <c r="L49" s="34"/>
      <c r="M49" s="34"/>
      <c r="N49" s="34"/>
      <c r="O49" s="35"/>
      <c r="P49" s="33"/>
      <c r="Q49" s="34"/>
      <c r="R49" s="34"/>
      <c r="S49" s="34"/>
      <c r="T49" s="38"/>
      <c r="U49" s="29"/>
    </row>
    <row r="50" spans="1:21" ht="14" thickBot="1" x14ac:dyDescent="0.25">
      <c r="A50" s="37"/>
      <c r="B50" s="5" t="s">
        <v>40</v>
      </c>
      <c r="C50" s="63" t="str">
        <f>_xlfn.IFNA(VLOOKUP(C49,'Codes + Draft Values'!$A$3:$B$214,2,),"")</f>
        <v/>
      </c>
      <c r="D50" s="24" t="str">
        <f>_xlfn.IFNA(VLOOKUP(D49,'Codes + Draft Values'!$A$3:$B$214,2,),"")</f>
        <v/>
      </c>
      <c r="E50" s="25" t="str">
        <f>_xlfn.IFNA(VLOOKUP(E49,'Codes + Draft Values'!$A$3:$B$214,2,),"")</f>
        <v/>
      </c>
      <c r="F50" s="102" t="str">
        <f>_xlfn.IFNA(VLOOKUP(F49,'Codes + Draft Values'!$A$3:$B$214,2,),"")</f>
        <v/>
      </c>
      <c r="G50" s="98" t="str">
        <f>_xlfn.IFNA(VLOOKUP(G49,'Codes + Draft Values'!$A$3:$B$214,2,),"")</f>
        <v/>
      </c>
      <c r="H50" s="98" t="str">
        <f>_xlfn.IFNA(VLOOKUP(H49,'Codes + Draft Values'!$A$3:$B$214,2,),"")</f>
        <v/>
      </c>
      <c r="I50" s="98" t="str">
        <f>_xlfn.IFNA(VLOOKUP(I49,'Codes + Draft Values'!$A$3:$B$214,2,),"")</f>
        <v/>
      </c>
      <c r="J50" s="98" t="str">
        <f>_xlfn.IFNA(VLOOKUP(J49,'Codes + Draft Values'!$A$3:$B$214,2,),"")</f>
        <v/>
      </c>
      <c r="K50" s="98" t="str">
        <f>_xlfn.IFNA(VLOOKUP(K49,'Codes + Draft Values'!$A$3:$B$214,2,),"")</f>
        <v/>
      </c>
      <c r="L50" s="98" t="str">
        <f>_xlfn.IFNA(VLOOKUP(L49,'Codes + Draft Values'!$A$3:$B$214,2,),"")</f>
        <v/>
      </c>
      <c r="M50" s="98" t="str">
        <f>_xlfn.IFNA(VLOOKUP(M49,'Codes + Draft Values'!$A$3:$B$214,2,),"")</f>
        <v/>
      </c>
      <c r="N50" s="98" t="str">
        <f>_xlfn.IFNA(VLOOKUP(N49,'Codes + Draft Values'!$A$3:$B$214,2,),"")</f>
        <v/>
      </c>
      <c r="O50" s="103" t="str">
        <f>_xlfn.IFNA(VLOOKUP(O49,'Codes + Draft Values'!$A$3:$B$214,2,),"")</f>
        <v/>
      </c>
      <c r="P50" s="104" t="str">
        <f>_xlfn.IFNA(VLOOKUP(P49,'Codes + Draft Values'!$A$3:$B$214,2,),"")</f>
        <v/>
      </c>
      <c r="Q50" s="98" t="str">
        <f>_xlfn.IFNA(VLOOKUP(Q49,'Codes + Draft Values'!$A$3:$B$214,2,),"")</f>
        <v/>
      </c>
      <c r="R50" s="98" t="str">
        <f>_xlfn.IFNA(VLOOKUP(R49,'Codes + Draft Values'!$A$3:$B$214,2,),"")</f>
        <v/>
      </c>
      <c r="S50" s="98" t="str">
        <f>_xlfn.IFNA(VLOOKUP(S49,'Codes + Draft Values'!$A$3:$B$214,2,),"")</f>
        <v/>
      </c>
      <c r="T50" s="105" t="str">
        <f>_xlfn.IFNA(VLOOKUP(T49,'Codes + Draft Values'!$A$3:$B$214,2,),"")</f>
        <v/>
      </c>
      <c r="U50" s="100">
        <f>SUM(D50:T50)</f>
        <v>0</v>
      </c>
    </row>
    <row r="51" spans="1:21" ht="14" x14ac:dyDescent="0.2">
      <c r="A51" s="10"/>
      <c r="B51" s="40" t="s">
        <v>12</v>
      </c>
      <c r="C51" s="62"/>
      <c r="D51" s="61"/>
      <c r="E51" s="35"/>
      <c r="F51" s="33"/>
      <c r="G51" s="34"/>
      <c r="H51" s="34"/>
      <c r="I51" s="34"/>
      <c r="J51" s="34"/>
      <c r="K51" s="34"/>
      <c r="L51" s="34"/>
      <c r="M51" s="34"/>
      <c r="N51" s="34"/>
      <c r="O51" s="35"/>
      <c r="P51" s="33"/>
      <c r="Q51" s="34"/>
      <c r="R51" s="34"/>
      <c r="S51" s="34"/>
      <c r="T51" s="38"/>
      <c r="U51" s="29"/>
    </row>
    <row r="52" spans="1:21" ht="14" thickBot="1" x14ac:dyDescent="0.25">
      <c r="A52" s="37"/>
      <c r="B52" s="5" t="s">
        <v>40</v>
      </c>
      <c r="C52" s="63" t="str">
        <f>_xlfn.IFNA(VLOOKUP(C51,'Codes + Draft Values'!$A$3:$B$214,2,),"")</f>
        <v/>
      </c>
      <c r="D52" s="24" t="str">
        <f>_xlfn.IFNA(VLOOKUP(D51,'Codes + Draft Values'!$A$3:$B$214,2,),"")</f>
        <v/>
      </c>
      <c r="E52" s="25" t="str">
        <f>_xlfn.IFNA(VLOOKUP(E51,'Codes + Draft Values'!$A$3:$B$214,2,),"")</f>
        <v/>
      </c>
      <c r="F52" s="102" t="str">
        <f>_xlfn.IFNA(VLOOKUP(F51,'Codes + Draft Values'!$A$3:$B$214,2,),"")</f>
        <v/>
      </c>
      <c r="G52" s="98" t="str">
        <f>_xlfn.IFNA(VLOOKUP(G51,'Codes + Draft Values'!$A$3:$B$214,2,),"")</f>
        <v/>
      </c>
      <c r="H52" s="98" t="str">
        <f>_xlfn.IFNA(VLOOKUP(H51,'Codes + Draft Values'!$A$3:$B$214,2,),"")</f>
        <v/>
      </c>
      <c r="I52" s="98" t="str">
        <f>_xlfn.IFNA(VLOOKUP(I51,'Codes + Draft Values'!$A$3:$B$214,2,),"")</f>
        <v/>
      </c>
      <c r="J52" s="98" t="str">
        <f>_xlfn.IFNA(VLOOKUP(J51,'Codes + Draft Values'!$A$3:$B$214,2,),"")</f>
        <v/>
      </c>
      <c r="K52" s="98" t="str">
        <f>_xlfn.IFNA(VLOOKUP(K51,'Codes + Draft Values'!$A$3:$B$214,2,),"")</f>
        <v/>
      </c>
      <c r="L52" s="98" t="str">
        <f>_xlfn.IFNA(VLOOKUP(L51,'Codes + Draft Values'!$A$3:$B$214,2,),"")</f>
        <v/>
      </c>
      <c r="M52" s="98" t="str">
        <f>_xlfn.IFNA(VLOOKUP(M51,'Codes + Draft Values'!$A$3:$B$214,2,),"")</f>
        <v/>
      </c>
      <c r="N52" s="98" t="str">
        <f>_xlfn.IFNA(VLOOKUP(N51,'Codes + Draft Values'!$A$3:$B$214,2,),"")</f>
        <v/>
      </c>
      <c r="O52" s="103" t="str">
        <f>_xlfn.IFNA(VLOOKUP(O51,'Codes + Draft Values'!$A$3:$B$214,2,),"")</f>
        <v/>
      </c>
      <c r="P52" s="104" t="str">
        <f>_xlfn.IFNA(VLOOKUP(P51,'Codes + Draft Values'!$A$3:$B$214,2,),"")</f>
        <v/>
      </c>
      <c r="Q52" s="98" t="str">
        <f>_xlfn.IFNA(VLOOKUP(Q51,'Codes + Draft Values'!$A$3:$B$214,2,),"")</f>
        <v/>
      </c>
      <c r="R52" s="98" t="str">
        <f>_xlfn.IFNA(VLOOKUP(R51,'Codes + Draft Values'!$A$3:$B$214,2,),"")</f>
        <v/>
      </c>
      <c r="S52" s="98" t="str">
        <f>_xlfn.IFNA(VLOOKUP(S51,'Codes + Draft Values'!$A$3:$B$214,2,),"")</f>
        <v/>
      </c>
      <c r="T52" s="105" t="str">
        <f>_xlfn.IFNA(VLOOKUP(T51,'Codes + Draft Values'!$A$3:$B$214,2,),"")</f>
        <v/>
      </c>
      <c r="U52" s="100">
        <f>SUM(D52:T52)</f>
        <v>0</v>
      </c>
    </row>
    <row r="53" spans="1:21" ht="14" x14ac:dyDescent="0.2">
      <c r="A53" s="10"/>
      <c r="B53" s="40" t="s">
        <v>12</v>
      </c>
      <c r="C53" s="62"/>
      <c r="D53" s="61"/>
      <c r="E53" s="35"/>
      <c r="F53" s="33"/>
      <c r="G53" s="34"/>
      <c r="H53" s="34"/>
      <c r="I53" s="34"/>
      <c r="J53" s="34"/>
      <c r="K53" s="34"/>
      <c r="L53" s="34"/>
      <c r="M53" s="34"/>
      <c r="N53" s="34"/>
      <c r="O53" s="35"/>
      <c r="P53" s="33"/>
      <c r="Q53" s="34"/>
      <c r="R53" s="34"/>
      <c r="S53" s="34"/>
      <c r="T53" s="38"/>
      <c r="U53" s="29"/>
    </row>
    <row r="54" spans="1:21" ht="14" thickBot="1" x14ac:dyDescent="0.25">
      <c r="A54" s="37"/>
      <c r="B54" s="5" t="s">
        <v>40</v>
      </c>
      <c r="C54" s="63" t="str">
        <f>_xlfn.IFNA(VLOOKUP(C53,'Codes + Draft Values'!$A$3:$B$214,2,),"")</f>
        <v/>
      </c>
      <c r="D54" s="24" t="str">
        <f>_xlfn.IFNA(VLOOKUP(D53,'Codes + Draft Values'!$A$3:$B$214,2,),"")</f>
        <v/>
      </c>
      <c r="E54" s="25" t="str">
        <f>_xlfn.IFNA(VLOOKUP(E53,'Codes + Draft Values'!$A$3:$B$214,2,),"")</f>
        <v/>
      </c>
      <c r="F54" s="102" t="str">
        <f>_xlfn.IFNA(VLOOKUP(F53,'Codes + Draft Values'!$A$3:$B$214,2,),"")</f>
        <v/>
      </c>
      <c r="G54" s="98" t="str">
        <f>_xlfn.IFNA(VLOOKUP(G53,'Codes + Draft Values'!$A$3:$B$214,2,),"")</f>
        <v/>
      </c>
      <c r="H54" s="98" t="str">
        <f>_xlfn.IFNA(VLOOKUP(H53,'Codes + Draft Values'!$A$3:$B$214,2,),"")</f>
        <v/>
      </c>
      <c r="I54" s="98" t="str">
        <f>_xlfn.IFNA(VLOOKUP(I53,'Codes + Draft Values'!$A$3:$B$214,2,),"")</f>
        <v/>
      </c>
      <c r="J54" s="98" t="str">
        <f>_xlfn.IFNA(VLOOKUP(J53,'Codes + Draft Values'!$A$3:$B$214,2,),"")</f>
        <v/>
      </c>
      <c r="K54" s="98" t="str">
        <f>_xlfn.IFNA(VLOOKUP(K53,'Codes + Draft Values'!$A$3:$B$214,2,),"")</f>
        <v/>
      </c>
      <c r="L54" s="98" t="str">
        <f>_xlfn.IFNA(VLOOKUP(L53,'Codes + Draft Values'!$A$3:$B$214,2,),"")</f>
        <v/>
      </c>
      <c r="M54" s="98" t="str">
        <f>_xlfn.IFNA(VLOOKUP(M53,'Codes + Draft Values'!$A$3:$B$214,2,),"")</f>
        <v/>
      </c>
      <c r="N54" s="98" t="str">
        <f>_xlfn.IFNA(VLOOKUP(N53,'Codes + Draft Values'!$A$3:$B$214,2,),"")</f>
        <v/>
      </c>
      <c r="O54" s="103" t="str">
        <f>_xlfn.IFNA(VLOOKUP(O53,'Codes + Draft Values'!$A$3:$B$214,2,),"")</f>
        <v/>
      </c>
      <c r="P54" s="104" t="str">
        <f>_xlfn.IFNA(VLOOKUP(P53,'Codes + Draft Values'!$A$3:$B$214,2,),"")</f>
        <v/>
      </c>
      <c r="Q54" s="98" t="str">
        <f>_xlfn.IFNA(VLOOKUP(Q53,'Codes + Draft Values'!$A$3:$B$214,2,),"")</f>
        <v/>
      </c>
      <c r="R54" s="98" t="str">
        <f>_xlfn.IFNA(VLOOKUP(R53,'Codes + Draft Values'!$A$3:$B$214,2,),"")</f>
        <v/>
      </c>
      <c r="S54" s="98" t="str">
        <f>_xlfn.IFNA(VLOOKUP(S53,'Codes + Draft Values'!$A$3:$B$214,2,),"")</f>
        <v/>
      </c>
      <c r="T54" s="105" t="str">
        <f>_xlfn.IFNA(VLOOKUP(T53,'Codes + Draft Values'!$A$3:$B$214,2,),"")</f>
        <v/>
      </c>
      <c r="U54" s="100">
        <f>SUM(D54:T54)</f>
        <v>0</v>
      </c>
    </row>
    <row r="55" spans="1:21" ht="14" x14ac:dyDescent="0.2">
      <c r="A55" s="10"/>
      <c r="B55" s="40" t="s">
        <v>12</v>
      </c>
      <c r="C55" s="62"/>
      <c r="D55" s="61"/>
      <c r="E55" s="35"/>
      <c r="F55" s="33"/>
      <c r="G55" s="34"/>
      <c r="H55" s="34"/>
      <c r="I55" s="34"/>
      <c r="J55" s="34"/>
      <c r="K55" s="34"/>
      <c r="L55" s="34"/>
      <c r="M55" s="34"/>
      <c r="N55" s="34"/>
      <c r="O55" s="35"/>
      <c r="P55" s="33"/>
      <c r="Q55" s="34"/>
      <c r="R55" s="34"/>
      <c r="S55" s="34"/>
      <c r="T55" s="38"/>
      <c r="U55" s="29"/>
    </row>
    <row r="56" spans="1:21" ht="14" thickBot="1" x14ac:dyDescent="0.25">
      <c r="A56" s="37"/>
      <c r="B56" s="5" t="s">
        <v>40</v>
      </c>
      <c r="C56" s="63" t="str">
        <f>_xlfn.IFNA(VLOOKUP(C55,'Codes + Draft Values'!$A$3:$B$214,2,),"")</f>
        <v/>
      </c>
      <c r="D56" s="24" t="str">
        <f>_xlfn.IFNA(VLOOKUP(D55,'Codes + Draft Values'!$A$3:$B$214,2,),"")</f>
        <v/>
      </c>
      <c r="E56" s="25" t="str">
        <f>_xlfn.IFNA(VLOOKUP(E55,'Codes + Draft Values'!$A$3:$B$214,2,),"")</f>
        <v/>
      </c>
      <c r="F56" s="102" t="str">
        <f>_xlfn.IFNA(VLOOKUP(F55,'Codes + Draft Values'!$A$3:$B$214,2,),"")</f>
        <v/>
      </c>
      <c r="G56" s="98" t="str">
        <f>_xlfn.IFNA(VLOOKUP(G55,'Codes + Draft Values'!$A$3:$B$214,2,),"")</f>
        <v/>
      </c>
      <c r="H56" s="98" t="str">
        <f>_xlfn.IFNA(VLOOKUP(H55,'Codes + Draft Values'!$A$3:$B$214,2,),"")</f>
        <v/>
      </c>
      <c r="I56" s="98" t="str">
        <f>_xlfn.IFNA(VLOOKUP(I55,'Codes + Draft Values'!$A$3:$B$214,2,),"")</f>
        <v/>
      </c>
      <c r="J56" s="98" t="str">
        <f>_xlfn.IFNA(VLOOKUP(J55,'Codes + Draft Values'!$A$3:$B$214,2,),"")</f>
        <v/>
      </c>
      <c r="K56" s="98" t="str">
        <f>_xlfn.IFNA(VLOOKUP(K55,'Codes + Draft Values'!$A$3:$B$214,2,),"")</f>
        <v/>
      </c>
      <c r="L56" s="98" t="str">
        <f>_xlfn.IFNA(VLOOKUP(L55,'Codes + Draft Values'!$A$3:$B$214,2,),"")</f>
        <v/>
      </c>
      <c r="M56" s="98" t="str">
        <f>_xlfn.IFNA(VLOOKUP(M55,'Codes + Draft Values'!$A$3:$B$214,2,),"")</f>
        <v/>
      </c>
      <c r="N56" s="98" t="str">
        <f>_xlfn.IFNA(VLOOKUP(N55,'Codes + Draft Values'!$A$3:$B$214,2,),"")</f>
        <v/>
      </c>
      <c r="O56" s="103" t="str">
        <f>_xlfn.IFNA(VLOOKUP(O55,'Codes + Draft Values'!$A$3:$B$214,2,),"")</f>
        <v/>
      </c>
      <c r="P56" s="104" t="str">
        <f>_xlfn.IFNA(VLOOKUP(P55,'Codes + Draft Values'!$A$3:$B$214,2,),"")</f>
        <v/>
      </c>
      <c r="Q56" s="98" t="str">
        <f>_xlfn.IFNA(VLOOKUP(Q55,'Codes + Draft Values'!$A$3:$B$214,2,),"")</f>
        <v/>
      </c>
      <c r="R56" s="98" t="str">
        <f>_xlfn.IFNA(VLOOKUP(R55,'Codes + Draft Values'!$A$3:$B$214,2,),"")</f>
        <v/>
      </c>
      <c r="S56" s="98" t="str">
        <f>_xlfn.IFNA(VLOOKUP(S55,'Codes + Draft Values'!$A$3:$B$214,2,),"")</f>
        <v/>
      </c>
      <c r="T56" s="105" t="str">
        <f>_xlfn.IFNA(VLOOKUP(T55,'Codes + Draft Values'!$A$3:$B$214,2,),"")</f>
        <v/>
      </c>
      <c r="U56" s="100">
        <f>SUM(D56:T56)</f>
        <v>0</v>
      </c>
    </row>
    <row r="57" spans="1:21" ht="14" x14ac:dyDescent="0.2">
      <c r="A57" s="10"/>
      <c r="B57" s="40" t="s">
        <v>12</v>
      </c>
      <c r="C57" s="62"/>
      <c r="D57" s="61"/>
      <c r="E57" s="35"/>
      <c r="F57" s="33"/>
      <c r="G57" s="34"/>
      <c r="H57" s="34"/>
      <c r="I57" s="34"/>
      <c r="J57" s="34"/>
      <c r="K57" s="34"/>
      <c r="L57" s="34"/>
      <c r="M57" s="34"/>
      <c r="N57" s="34"/>
      <c r="O57" s="35"/>
      <c r="P57" s="33"/>
      <c r="Q57" s="34"/>
      <c r="R57" s="34"/>
      <c r="S57" s="34"/>
      <c r="T57" s="38"/>
      <c r="U57" s="29"/>
    </row>
    <row r="58" spans="1:21" ht="14" thickBot="1" x14ac:dyDescent="0.25">
      <c r="A58" s="37"/>
      <c r="B58" s="5" t="s">
        <v>40</v>
      </c>
      <c r="C58" s="63" t="str">
        <f>_xlfn.IFNA(VLOOKUP(C57,'Codes + Draft Values'!$A$3:$B$214,2,),"")</f>
        <v/>
      </c>
      <c r="D58" s="24" t="str">
        <f>_xlfn.IFNA(VLOOKUP(D57,'Codes + Draft Values'!$A$3:$B$214,2,),"")</f>
        <v/>
      </c>
      <c r="E58" s="25" t="str">
        <f>_xlfn.IFNA(VLOOKUP(E57,'Codes + Draft Values'!$A$3:$B$214,2,),"")</f>
        <v/>
      </c>
      <c r="F58" s="102" t="str">
        <f>_xlfn.IFNA(VLOOKUP(F57,'Codes + Draft Values'!$A$3:$B$214,2,),"")</f>
        <v/>
      </c>
      <c r="G58" s="98" t="str">
        <f>_xlfn.IFNA(VLOOKUP(G57,'Codes + Draft Values'!$A$3:$B$214,2,),"")</f>
        <v/>
      </c>
      <c r="H58" s="98" t="str">
        <f>_xlfn.IFNA(VLOOKUP(H57,'Codes + Draft Values'!$A$3:$B$214,2,),"")</f>
        <v/>
      </c>
      <c r="I58" s="98" t="str">
        <f>_xlfn.IFNA(VLOOKUP(I57,'Codes + Draft Values'!$A$3:$B$214,2,),"")</f>
        <v/>
      </c>
      <c r="J58" s="98" t="str">
        <f>_xlfn.IFNA(VLOOKUP(J57,'Codes + Draft Values'!$A$3:$B$214,2,),"")</f>
        <v/>
      </c>
      <c r="K58" s="98" t="str">
        <f>_xlfn.IFNA(VLOOKUP(K57,'Codes + Draft Values'!$A$3:$B$214,2,),"")</f>
        <v/>
      </c>
      <c r="L58" s="98" t="str">
        <f>_xlfn.IFNA(VLOOKUP(L57,'Codes + Draft Values'!$A$3:$B$214,2,),"")</f>
        <v/>
      </c>
      <c r="M58" s="98" t="str">
        <f>_xlfn.IFNA(VLOOKUP(M57,'Codes + Draft Values'!$A$3:$B$214,2,),"")</f>
        <v/>
      </c>
      <c r="N58" s="98" t="str">
        <f>_xlfn.IFNA(VLOOKUP(N57,'Codes + Draft Values'!$A$3:$B$214,2,),"")</f>
        <v/>
      </c>
      <c r="O58" s="103" t="str">
        <f>_xlfn.IFNA(VLOOKUP(O57,'Codes + Draft Values'!$A$3:$B$214,2,),"")</f>
        <v/>
      </c>
      <c r="P58" s="104" t="str">
        <f>_xlfn.IFNA(VLOOKUP(P57,'Codes + Draft Values'!$A$3:$B$214,2,),"")</f>
        <v/>
      </c>
      <c r="Q58" s="98" t="str">
        <f>_xlfn.IFNA(VLOOKUP(Q57,'Codes + Draft Values'!$A$3:$B$214,2,),"")</f>
        <v/>
      </c>
      <c r="R58" s="98" t="str">
        <f>_xlfn.IFNA(VLOOKUP(R57,'Codes + Draft Values'!$A$3:$B$214,2,),"")</f>
        <v/>
      </c>
      <c r="S58" s="98" t="str">
        <f>_xlfn.IFNA(VLOOKUP(S57,'Codes + Draft Values'!$A$3:$B$214,2,),"")</f>
        <v/>
      </c>
      <c r="T58" s="105" t="str">
        <f>_xlfn.IFNA(VLOOKUP(T57,'Codes + Draft Values'!$A$3:$B$214,2,),"")</f>
        <v/>
      </c>
      <c r="U58" s="100">
        <f>SUM(D58:T58)</f>
        <v>0</v>
      </c>
    </row>
    <row r="59" spans="1:21" ht="14" x14ac:dyDescent="0.2">
      <c r="A59" s="10"/>
      <c r="B59" s="40" t="s">
        <v>12</v>
      </c>
      <c r="C59" s="62"/>
      <c r="D59" s="61"/>
      <c r="E59" s="35"/>
      <c r="F59" s="33"/>
      <c r="G59" s="34"/>
      <c r="H59" s="34"/>
      <c r="I59" s="34"/>
      <c r="J59" s="34"/>
      <c r="K59" s="34"/>
      <c r="L59" s="34"/>
      <c r="M59" s="34"/>
      <c r="N59" s="34"/>
      <c r="O59" s="35"/>
      <c r="P59" s="33"/>
      <c r="Q59" s="34"/>
      <c r="R59" s="34"/>
      <c r="S59" s="34"/>
      <c r="T59" s="38"/>
      <c r="U59" s="29"/>
    </row>
    <row r="60" spans="1:21" ht="14" thickBot="1" x14ac:dyDescent="0.25">
      <c r="A60" s="37"/>
      <c r="B60" s="5" t="s">
        <v>40</v>
      </c>
      <c r="C60" s="63" t="str">
        <f>_xlfn.IFNA(VLOOKUP(C59,'Codes + Draft Values'!$A$3:$B$214,2,),"")</f>
        <v/>
      </c>
      <c r="D60" s="24" t="str">
        <f>_xlfn.IFNA(VLOOKUP(D59,'Codes + Draft Values'!$A$3:$B$214,2,),"")</f>
        <v/>
      </c>
      <c r="E60" s="25" t="str">
        <f>_xlfn.IFNA(VLOOKUP(E59,'Codes + Draft Values'!$A$3:$B$214,2,),"")</f>
        <v/>
      </c>
      <c r="F60" s="102" t="str">
        <f>_xlfn.IFNA(VLOOKUP(F59,'Codes + Draft Values'!$A$3:$B$214,2,),"")</f>
        <v/>
      </c>
      <c r="G60" s="98" t="str">
        <f>_xlfn.IFNA(VLOOKUP(G59,'Codes + Draft Values'!$A$3:$B$214,2,),"")</f>
        <v/>
      </c>
      <c r="H60" s="98" t="str">
        <f>_xlfn.IFNA(VLOOKUP(H59,'Codes + Draft Values'!$A$3:$B$214,2,),"")</f>
        <v/>
      </c>
      <c r="I60" s="98" t="str">
        <f>_xlfn.IFNA(VLOOKUP(I59,'Codes + Draft Values'!$A$3:$B$214,2,),"")</f>
        <v/>
      </c>
      <c r="J60" s="98" t="str">
        <f>_xlfn.IFNA(VLOOKUP(J59,'Codes + Draft Values'!$A$3:$B$214,2,),"")</f>
        <v/>
      </c>
      <c r="K60" s="98" t="str">
        <f>_xlfn.IFNA(VLOOKUP(K59,'Codes + Draft Values'!$A$3:$B$214,2,),"")</f>
        <v/>
      </c>
      <c r="L60" s="98" t="str">
        <f>_xlfn.IFNA(VLOOKUP(L59,'Codes + Draft Values'!$A$3:$B$214,2,),"")</f>
        <v/>
      </c>
      <c r="M60" s="98" t="str">
        <f>_xlfn.IFNA(VLOOKUP(M59,'Codes + Draft Values'!$A$3:$B$214,2,),"")</f>
        <v/>
      </c>
      <c r="N60" s="98" t="str">
        <f>_xlfn.IFNA(VLOOKUP(N59,'Codes + Draft Values'!$A$3:$B$214,2,),"")</f>
        <v/>
      </c>
      <c r="O60" s="103" t="str">
        <f>_xlfn.IFNA(VLOOKUP(O59,'Codes + Draft Values'!$A$3:$B$214,2,),"")</f>
        <v/>
      </c>
      <c r="P60" s="104" t="str">
        <f>_xlfn.IFNA(VLOOKUP(P59,'Codes + Draft Values'!$A$3:$B$214,2,),"")</f>
        <v/>
      </c>
      <c r="Q60" s="98" t="str">
        <f>_xlfn.IFNA(VLOOKUP(Q59,'Codes + Draft Values'!$A$3:$B$214,2,),"")</f>
        <v/>
      </c>
      <c r="R60" s="98" t="str">
        <f>_xlfn.IFNA(VLOOKUP(R59,'Codes + Draft Values'!$A$3:$B$214,2,),"")</f>
        <v/>
      </c>
      <c r="S60" s="98" t="str">
        <f>_xlfn.IFNA(VLOOKUP(S59,'Codes + Draft Values'!$A$3:$B$214,2,),"")</f>
        <v/>
      </c>
      <c r="T60" s="105" t="str">
        <f>_xlfn.IFNA(VLOOKUP(T59,'Codes + Draft Values'!$A$3:$B$214,2,),"")</f>
        <v/>
      </c>
      <c r="U60" s="100">
        <f>SUM(D60:T60)</f>
        <v>0</v>
      </c>
    </row>
    <row r="61" spans="1:21" ht="14" x14ac:dyDescent="0.2">
      <c r="A61" s="10"/>
      <c r="B61" s="40" t="s">
        <v>12</v>
      </c>
      <c r="C61" s="62"/>
      <c r="D61" s="61"/>
      <c r="E61" s="35"/>
      <c r="F61" s="33"/>
      <c r="G61" s="34"/>
      <c r="H61" s="34"/>
      <c r="I61" s="34"/>
      <c r="J61" s="34"/>
      <c r="K61" s="34"/>
      <c r="L61" s="34"/>
      <c r="M61" s="34"/>
      <c r="N61" s="34"/>
      <c r="O61" s="35"/>
      <c r="P61" s="33"/>
      <c r="Q61" s="34"/>
      <c r="R61" s="34"/>
      <c r="S61" s="34"/>
      <c r="T61" s="38"/>
      <c r="U61" s="29"/>
    </row>
    <row r="62" spans="1:21" ht="14" thickBot="1" x14ac:dyDescent="0.25">
      <c r="A62" s="37"/>
      <c r="B62" s="5" t="s">
        <v>40</v>
      </c>
      <c r="C62" s="63" t="str">
        <f>_xlfn.IFNA(VLOOKUP(C61,'Codes + Draft Values'!$A$3:$B$214,2,),"")</f>
        <v/>
      </c>
      <c r="D62" s="24" t="str">
        <f>_xlfn.IFNA(VLOOKUP(D61,'Codes + Draft Values'!$A$3:$B$214,2,),"")</f>
        <v/>
      </c>
      <c r="E62" s="25" t="str">
        <f>_xlfn.IFNA(VLOOKUP(E61,'Codes + Draft Values'!$A$3:$B$214,2,),"")</f>
        <v/>
      </c>
      <c r="F62" s="102" t="str">
        <f>_xlfn.IFNA(VLOOKUP(F61,'Codes + Draft Values'!$A$3:$B$214,2,),"")</f>
        <v/>
      </c>
      <c r="G62" s="98" t="str">
        <f>_xlfn.IFNA(VLOOKUP(G61,'Codes + Draft Values'!$A$3:$B$214,2,),"")</f>
        <v/>
      </c>
      <c r="H62" s="98" t="str">
        <f>_xlfn.IFNA(VLOOKUP(H61,'Codes + Draft Values'!$A$3:$B$214,2,),"")</f>
        <v/>
      </c>
      <c r="I62" s="98" t="str">
        <f>_xlfn.IFNA(VLOOKUP(I61,'Codes + Draft Values'!$A$3:$B$214,2,),"")</f>
        <v/>
      </c>
      <c r="J62" s="98" t="str">
        <f>_xlfn.IFNA(VLOOKUP(J61,'Codes + Draft Values'!$A$3:$B$214,2,),"")</f>
        <v/>
      </c>
      <c r="K62" s="98" t="str">
        <f>_xlfn.IFNA(VLOOKUP(K61,'Codes + Draft Values'!$A$3:$B$214,2,),"")</f>
        <v/>
      </c>
      <c r="L62" s="98" t="str">
        <f>_xlfn.IFNA(VLOOKUP(L61,'Codes + Draft Values'!$A$3:$B$214,2,),"")</f>
        <v/>
      </c>
      <c r="M62" s="98" t="str">
        <f>_xlfn.IFNA(VLOOKUP(M61,'Codes + Draft Values'!$A$3:$B$214,2,),"")</f>
        <v/>
      </c>
      <c r="N62" s="98" t="str">
        <f>_xlfn.IFNA(VLOOKUP(N61,'Codes + Draft Values'!$A$3:$B$214,2,),"")</f>
        <v/>
      </c>
      <c r="O62" s="103" t="str">
        <f>_xlfn.IFNA(VLOOKUP(O61,'Codes + Draft Values'!$A$3:$B$214,2,),"")</f>
        <v/>
      </c>
      <c r="P62" s="104" t="str">
        <f>_xlfn.IFNA(VLOOKUP(P61,'Codes + Draft Values'!$A$3:$B$214,2,),"")</f>
        <v/>
      </c>
      <c r="Q62" s="98" t="str">
        <f>_xlfn.IFNA(VLOOKUP(Q61,'Codes + Draft Values'!$A$3:$B$214,2,),"")</f>
        <v/>
      </c>
      <c r="R62" s="98" t="str">
        <f>_xlfn.IFNA(VLOOKUP(R61,'Codes + Draft Values'!$A$3:$B$214,2,),"")</f>
        <v/>
      </c>
      <c r="S62" s="98" t="str">
        <f>_xlfn.IFNA(VLOOKUP(S61,'Codes + Draft Values'!$A$3:$B$214,2,),"")</f>
        <v/>
      </c>
      <c r="T62" s="105" t="str">
        <f>_xlfn.IFNA(VLOOKUP(T61,'Codes + Draft Values'!$A$3:$B$214,2,),"")</f>
        <v/>
      </c>
      <c r="U62" s="100">
        <f>SUM(D62:T62)</f>
        <v>0</v>
      </c>
    </row>
    <row r="63" spans="1:21" ht="20.5" customHeight="1" thickBot="1" x14ac:dyDescent="0.25">
      <c r="A63" s="7"/>
      <c r="B63" s="8"/>
      <c r="C63" s="8"/>
      <c r="D63" s="8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s">
        <v>41</v>
      </c>
      <c r="U63" s="101">
        <f>U62+U60+U58+U56+U54+U52+U50+U48+U46+U44+U42+U40+U38+U36+U34+U32+U30+U28+U26+U24+U22+U20+U18+U16+U14</f>
        <v>0</v>
      </c>
    </row>
  </sheetData>
  <mergeCells count="12">
    <mergeCell ref="A5:B5"/>
    <mergeCell ref="C5:U5"/>
    <mergeCell ref="A6:B6"/>
    <mergeCell ref="C6:U6"/>
    <mergeCell ref="A7:B7"/>
    <mergeCell ref="C7:U7"/>
    <mergeCell ref="A8:B8"/>
    <mergeCell ref="C8:U8"/>
    <mergeCell ref="F12:O12"/>
    <mergeCell ref="P12:T12"/>
    <mergeCell ref="D12:E12"/>
    <mergeCell ref="A10:U10"/>
  </mergeCells>
  <conditionalFormatting sqref="A11 B12:B13 B15">
    <cfRule type="containsText" dxfId="129" priority="246" operator="containsText" text=" ">
      <formula>NOT(ISERROR(SEARCH(" ",A11)))</formula>
    </cfRule>
    <cfRule type="containsText" dxfId="128" priority="247" operator="containsText" text="BONUSES">
      <formula>NOT(ISERROR(SEARCH("BONUSES",A11)))</formula>
    </cfRule>
    <cfRule type="containsText" dxfId="127" priority="248" operator="containsText" text="TRANSITION">
      <formula>NOT(ISERROR(SEARCH("TRANSITION",A11)))</formula>
    </cfRule>
    <cfRule type="containsText" dxfId="126" priority="249" operator="containsText" text="ACROBATIC">
      <formula>NOT(ISERROR(SEARCH("ACROBATIC",A11)))</formula>
    </cfRule>
    <cfRule type="containsText" dxfId="125" priority="250" operator="containsText" text="HYBRID">
      <formula>NOT(ISERROR(SEARCH("HYBRID",A11)))</formula>
    </cfRule>
  </conditionalFormatting>
  <conditionalFormatting sqref="A6:A9">
    <cfRule type="containsText" dxfId="124" priority="241" operator="containsText" text=" ">
      <formula>NOT(ISERROR(SEARCH(" ",A6)))</formula>
    </cfRule>
    <cfRule type="containsText" dxfId="123" priority="242" operator="containsText" text="BONUSES">
      <formula>NOT(ISERROR(SEARCH("BONUSES",A6)))</formula>
    </cfRule>
    <cfRule type="containsText" dxfId="122" priority="243" operator="containsText" text="TRANSITION">
      <formula>NOT(ISERROR(SEARCH("TRANSITION",A6)))</formula>
    </cfRule>
    <cfRule type="containsText" dxfId="121" priority="244" operator="containsText" text="ACROBATIC">
      <formula>NOT(ISERROR(SEARCH("ACROBATIC",A6)))</formula>
    </cfRule>
    <cfRule type="containsText" dxfId="120" priority="245" operator="containsText" text="HYBRID">
      <formula>NOT(ISERROR(SEARCH("HYBRID",A6)))</formula>
    </cfRule>
  </conditionalFormatting>
  <conditionalFormatting sqref="B17">
    <cfRule type="containsText" dxfId="119" priority="116" operator="containsText" text=" ">
      <formula>NOT(ISERROR(SEARCH(" ",B17)))</formula>
    </cfRule>
    <cfRule type="containsText" dxfId="118" priority="117" operator="containsText" text="BONUSES">
      <formula>NOT(ISERROR(SEARCH("BONUSES",B17)))</formula>
    </cfRule>
    <cfRule type="containsText" dxfId="117" priority="118" operator="containsText" text="TRANSITION">
      <formula>NOT(ISERROR(SEARCH("TRANSITION",B17)))</formula>
    </cfRule>
    <cfRule type="containsText" dxfId="116" priority="119" operator="containsText" text="ACROBATIC">
      <formula>NOT(ISERROR(SEARCH("ACROBATIC",B17)))</formula>
    </cfRule>
    <cfRule type="containsText" dxfId="115" priority="120" operator="containsText" text="HYBRID">
      <formula>NOT(ISERROR(SEARCH("HYBRID",B17)))</formula>
    </cfRule>
  </conditionalFormatting>
  <conditionalFormatting sqref="B19">
    <cfRule type="containsText" dxfId="114" priority="111" operator="containsText" text=" ">
      <formula>NOT(ISERROR(SEARCH(" ",B19)))</formula>
    </cfRule>
    <cfRule type="containsText" dxfId="113" priority="112" operator="containsText" text="BONUSES">
      <formula>NOT(ISERROR(SEARCH("BONUSES",B19)))</formula>
    </cfRule>
    <cfRule type="containsText" dxfId="112" priority="113" operator="containsText" text="TRANSITION">
      <formula>NOT(ISERROR(SEARCH("TRANSITION",B19)))</formula>
    </cfRule>
    <cfRule type="containsText" dxfId="111" priority="114" operator="containsText" text="ACROBATIC">
      <formula>NOT(ISERROR(SEARCH("ACROBATIC",B19)))</formula>
    </cfRule>
    <cfRule type="containsText" dxfId="110" priority="115" operator="containsText" text="HYBRID">
      <formula>NOT(ISERROR(SEARCH("HYBRID",B19)))</formula>
    </cfRule>
  </conditionalFormatting>
  <conditionalFormatting sqref="B21">
    <cfRule type="containsText" dxfId="109" priority="106" operator="containsText" text=" ">
      <formula>NOT(ISERROR(SEARCH(" ",B21)))</formula>
    </cfRule>
    <cfRule type="containsText" dxfId="108" priority="107" operator="containsText" text="BONUSES">
      <formula>NOT(ISERROR(SEARCH("BONUSES",B21)))</formula>
    </cfRule>
    <cfRule type="containsText" dxfId="107" priority="108" operator="containsText" text="TRANSITION">
      <formula>NOT(ISERROR(SEARCH("TRANSITION",B21)))</formula>
    </cfRule>
    <cfRule type="containsText" dxfId="106" priority="109" operator="containsText" text="ACROBATIC">
      <formula>NOT(ISERROR(SEARCH("ACROBATIC",B21)))</formula>
    </cfRule>
    <cfRule type="containsText" dxfId="105" priority="110" operator="containsText" text="HYBRID">
      <formula>NOT(ISERROR(SEARCH("HYBRID",B21)))</formula>
    </cfRule>
  </conditionalFormatting>
  <conditionalFormatting sqref="B23">
    <cfRule type="containsText" dxfId="104" priority="101" operator="containsText" text=" ">
      <formula>NOT(ISERROR(SEARCH(" ",B23)))</formula>
    </cfRule>
    <cfRule type="containsText" dxfId="103" priority="102" operator="containsText" text="BONUSES">
      <formula>NOT(ISERROR(SEARCH("BONUSES",B23)))</formula>
    </cfRule>
    <cfRule type="containsText" dxfId="102" priority="103" operator="containsText" text="TRANSITION">
      <formula>NOT(ISERROR(SEARCH("TRANSITION",B23)))</formula>
    </cfRule>
    <cfRule type="containsText" dxfId="101" priority="104" operator="containsText" text="ACROBATIC">
      <formula>NOT(ISERROR(SEARCH("ACROBATIC",B23)))</formula>
    </cfRule>
    <cfRule type="containsText" dxfId="100" priority="105" operator="containsText" text="HYBRID">
      <formula>NOT(ISERROR(SEARCH("HYBRID",B23)))</formula>
    </cfRule>
  </conditionalFormatting>
  <conditionalFormatting sqref="B25">
    <cfRule type="containsText" dxfId="99" priority="96" operator="containsText" text=" ">
      <formula>NOT(ISERROR(SEARCH(" ",B25)))</formula>
    </cfRule>
    <cfRule type="containsText" dxfId="98" priority="97" operator="containsText" text="BONUSES">
      <formula>NOT(ISERROR(SEARCH("BONUSES",B25)))</formula>
    </cfRule>
    <cfRule type="containsText" dxfId="97" priority="98" operator="containsText" text="TRANSITION">
      <formula>NOT(ISERROR(SEARCH("TRANSITION",B25)))</formula>
    </cfRule>
    <cfRule type="containsText" dxfId="96" priority="99" operator="containsText" text="ACROBATIC">
      <formula>NOT(ISERROR(SEARCH("ACROBATIC",B25)))</formula>
    </cfRule>
    <cfRule type="containsText" dxfId="95" priority="100" operator="containsText" text="HYBRID">
      <formula>NOT(ISERROR(SEARCH("HYBRID",B25)))</formula>
    </cfRule>
  </conditionalFormatting>
  <conditionalFormatting sqref="B27">
    <cfRule type="containsText" dxfId="94" priority="91" operator="containsText" text=" ">
      <formula>NOT(ISERROR(SEARCH(" ",B27)))</formula>
    </cfRule>
    <cfRule type="containsText" dxfId="93" priority="92" operator="containsText" text="BONUSES">
      <formula>NOT(ISERROR(SEARCH("BONUSES",B27)))</formula>
    </cfRule>
    <cfRule type="containsText" dxfId="92" priority="93" operator="containsText" text="TRANSITION">
      <formula>NOT(ISERROR(SEARCH("TRANSITION",B27)))</formula>
    </cfRule>
    <cfRule type="containsText" dxfId="91" priority="94" operator="containsText" text="ACROBATIC">
      <formula>NOT(ISERROR(SEARCH("ACROBATIC",B27)))</formula>
    </cfRule>
    <cfRule type="containsText" dxfId="90" priority="95" operator="containsText" text="HYBRID">
      <formula>NOT(ISERROR(SEARCH("HYBRID",B27)))</formula>
    </cfRule>
  </conditionalFormatting>
  <conditionalFormatting sqref="B29">
    <cfRule type="containsText" dxfId="89" priority="86" operator="containsText" text=" ">
      <formula>NOT(ISERROR(SEARCH(" ",B29)))</formula>
    </cfRule>
    <cfRule type="containsText" dxfId="88" priority="87" operator="containsText" text="BONUSES">
      <formula>NOT(ISERROR(SEARCH("BONUSES",B29)))</formula>
    </cfRule>
    <cfRule type="containsText" dxfId="87" priority="88" operator="containsText" text="TRANSITION">
      <formula>NOT(ISERROR(SEARCH("TRANSITION",B29)))</formula>
    </cfRule>
    <cfRule type="containsText" dxfId="86" priority="89" operator="containsText" text="ACROBATIC">
      <formula>NOT(ISERROR(SEARCH("ACROBATIC",B29)))</formula>
    </cfRule>
    <cfRule type="containsText" dxfId="85" priority="90" operator="containsText" text="HYBRID">
      <formula>NOT(ISERROR(SEARCH("HYBRID",B29)))</formula>
    </cfRule>
  </conditionalFormatting>
  <conditionalFormatting sqref="B31">
    <cfRule type="containsText" dxfId="84" priority="81" operator="containsText" text=" ">
      <formula>NOT(ISERROR(SEARCH(" ",B31)))</formula>
    </cfRule>
    <cfRule type="containsText" dxfId="83" priority="82" operator="containsText" text="BONUSES">
      <formula>NOT(ISERROR(SEARCH("BONUSES",B31)))</formula>
    </cfRule>
    <cfRule type="containsText" dxfId="82" priority="83" operator="containsText" text="TRANSITION">
      <formula>NOT(ISERROR(SEARCH("TRANSITION",B31)))</formula>
    </cfRule>
    <cfRule type="containsText" dxfId="81" priority="84" operator="containsText" text="ACROBATIC">
      <formula>NOT(ISERROR(SEARCH("ACROBATIC",B31)))</formula>
    </cfRule>
    <cfRule type="containsText" dxfId="80" priority="85" operator="containsText" text="HYBRID">
      <formula>NOT(ISERROR(SEARCH("HYBRID",B31)))</formula>
    </cfRule>
  </conditionalFormatting>
  <conditionalFormatting sqref="B33">
    <cfRule type="containsText" dxfId="79" priority="76" operator="containsText" text=" ">
      <formula>NOT(ISERROR(SEARCH(" ",B33)))</formula>
    </cfRule>
    <cfRule type="containsText" dxfId="78" priority="77" operator="containsText" text="BONUSES">
      <formula>NOT(ISERROR(SEARCH("BONUSES",B33)))</formula>
    </cfRule>
    <cfRule type="containsText" dxfId="77" priority="78" operator="containsText" text="TRANSITION">
      <formula>NOT(ISERROR(SEARCH("TRANSITION",B33)))</formula>
    </cfRule>
    <cfRule type="containsText" dxfId="76" priority="79" operator="containsText" text="ACROBATIC">
      <formula>NOT(ISERROR(SEARCH("ACROBATIC",B33)))</formula>
    </cfRule>
    <cfRule type="containsText" dxfId="75" priority="80" operator="containsText" text="HYBRID">
      <formula>NOT(ISERROR(SEARCH("HYBRID",B33)))</formula>
    </cfRule>
  </conditionalFormatting>
  <conditionalFormatting sqref="B35">
    <cfRule type="containsText" dxfId="74" priority="71" operator="containsText" text=" ">
      <formula>NOT(ISERROR(SEARCH(" ",B35)))</formula>
    </cfRule>
    <cfRule type="containsText" dxfId="73" priority="72" operator="containsText" text="BONUSES">
      <formula>NOT(ISERROR(SEARCH("BONUSES",B35)))</formula>
    </cfRule>
    <cfRule type="containsText" dxfId="72" priority="73" operator="containsText" text="TRANSITION">
      <formula>NOT(ISERROR(SEARCH("TRANSITION",B35)))</formula>
    </cfRule>
    <cfRule type="containsText" dxfId="71" priority="74" operator="containsText" text="ACROBATIC">
      <formula>NOT(ISERROR(SEARCH("ACROBATIC",B35)))</formula>
    </cfRule>
    <cfRule type="containsText" dxfId="70" priority="75" operator="containsText" text="HYBRID">
      <formula>NOT(ISERROR(SEARCH("HYBRID",B35)))</formula>
    </cfRule>
  </conditionalFormatting>
  <conditionalFormatting sqref="B37">
    <cfRule type="containsText" dxfId="69" priority="66" operator="containsText" text=" ">
      <formula>NOT(ISERROR(SEARCH(" ",B37)))</formula>
    </cfRule>
    <cfRule type="containsText" dxfId="68" priority="67" operator="containsText" text="BONUSES">
      <formula>NOT(ISERROR(SEARCH("BONUSES",B37)))</formula>
    </cfRule>
    <cfRule type="containsText" dxfId="67" priority="68" operator="containsText" text="TRANSITION">
      <formula>NOT(ISERROR(SEARCH("TRANSITION",B37)))</formula>
    </cfRule>
    <cfRule type="containsText" dxfId="66" priority="69" operator="containsText" text="ACROBATIC">
      <formula>NOT(ISERROR(SEARCH("ACROBATIC",B37)))</formula>
    </cfRule>
    <cfRule type="containsText" dxfId="65" priority="70" operator="containsText" text="HYBRID">
      <formula>NOT(ISERROR(SEARCH("HYBRID",B37)))</formula>
    </cfRule>
  </conditionalFormatting>
  <conditionalFormatting sqref="B39">
    <cfRule type="containsText" dxfId="64" priority="61" operator="containsText" text=" ">
      <formula>NOT(ISERROR(SEARCH(" ",B39)))</formula>
    </cfRule>
    <cfRule type="containsText" dxfId="63" priority="62" operator="containsText" text="BONUSES">
      <formula>NOT(ISERROR(SEARCH("BONUSES",B39)))</formula>
    </cfRule>
    <cfRule type="containsText" dxfId="62" priority="63" operator="containsText" text="TRANSITION">
      <formula>NOT(ISERROR(SEARCH("TRANSITION",B39)))</formula>
    </cfRule>
    <cfRule type="containsText" dxfId="61" priority="64" operator="containsText" text="ACROBATIC">
      <formula>NOT(ISERROR(SEARCH("ACROBATIC",B39)))</formula>
    </cfRule>
    <cfRule type="containsText" dxfId="60" priority="65" operator="containsText" text="HYBRID">
      <formula>NOT(ISERROR(SEARCH("HYBRID",B39)))</formula>
    </cfRule>
  </conditionalFormatting>
  <conditionalFormatting sqref="B41">
    <cfRule type="containsText" dxfId="59" priority="56" operator="containsText" text=" ">
      <formula>NOT(ISERROR(SEARCH(" ",B41)))</formula>
    </cfRule>
    <cfRule type="containsText" dxfId="58" priority="57" operator="containsText" text="BONUSES">
      <formula>NOT(ISERROR(SEARCH("BONUSES",B41)))</formula>
    </cfRule>
    <cfRule type="containsText" dxfId="57" priority="58" operator="containsText" text="TRANSITION">
      <formula>NOT(ISERROR(SEARCH("TRANSITION",B41)))</formula>
    </cfRule>
    <cfRule type="containsText" dxfId="56" priority="59" operator="containsText" text="ACROBATIC">
      <formula>NOT(ISERROR(SEARCH("ACROBATIC",B41)))</formula>
    </cfRule>
    <cfRule type="containsText" dxfId="55" priority="60" operator="containsText" text="HYBRID">
      <formula>NOT(ISERROR(SEARCH("HYBRID",B41)))</formula>
    </cfRule>
  </conditionalFormatting>
  <conditionalFormatting sqref="B43">
    <cfRule type="containsText" dxfId="54" priority="51" operator="containsText" text=" ">
      <formula>NOT(ISERROR(SEARCH(" ",B43)))</formula>
    </cfRule>
    <cfRule type="containsText" dxfId="53" priority="52" operator="containsText" text="BONUSES">
      <formula>NOT(ISERROR(SEARCH("BONUSES",B43)))</formula>
    </cfRule>
    <cfRule type="containsText" dxfId="52" priority="53" operator="containsText" text="TRANSITION">
      <formula>NOT(ISERROR(SEARCH("TRANSITION",B43)))</formula>
    </cfRule>
    <cfRule type="containsText" dxfId="51" priority="54" operator="containsText" text="ACROBATIC">
      <formula>NOT(ISERROR(SEARCH("ACROBATIC",B43)))</formula>
    </cfRule>
    <cfRule type="containsText" dxfId="50" priority="55" operator="containsText" text="HYBRID">
      <formula>NOT(ISERROR(SEARCH("HYBRID",B43)))</formula>
    </cfRule>
  </conditionalFormatting>
  <conditionalFormatting sqref="B45">
    <cfRule type="containsText" dxfId="49" priority="46" operator="containsText" text=" ">
      <formula>NOT(ISERROR(SEARCH(" ",B45)))</formula>
    </cfRule>
    <cfRule type="containsText" dxfId="48" priority="47" operator="containsText" text="BONUSES">
      <formula>NOT(ISERROR(SEARCH("BONUSES",B45)))</formula>
    </cfRule>
    <cfRule type="containsText" dxfId="47" priority="48" operator="containsText" text="TRANSITION">
      <formula>NOT(ISERROR(SEARCH("TRANSITION",B45)))</formula>
    </cfRule>
    <cfRule type="containsText" dxfId="46" priority="49" operator="containsText" text="ACROBATIC">
      <formula>NOT(ISERROR(SEARCH("ACROBATIC",B45)))</formula>
    </cfRule>
    <cfRule type="containsText" dxfId="45" priority="50" operator="containsText" text="HYBRID">
      <formula>NOT(ISERROR(SEARCH("HYBRID",B45)))</formula>
    </cfRule>
  </conditionalFormatting>
  <conditionalFormatting sqref="B47">
    <cfRule type="containsText" dxfId="44" priority="41" operator="containsText" text=" ">
      <formula>NOT(ISERROR(SEARCH(" ",B47)))</formula>
    </cfRule>
    <cfRule type="containsText" dxfId="43" priority="42" operator="containsText" text="BONUSES">
      <formula>NOT(ISERROR(SEARCH("BONUSES",B47)))</formula>
    </cfRule>
    <cfRule type="containsText" dxfId="42" priority="43" operator="containsText" text="TRANSITION">
      <formula>NOT(ISERROR(SEARCH("TRANSITION",B47)))</formula>
    </cfRule>
    <cfRule type="containsText" dxfId="41" priority="44" operator="containsText" text="ACROBATIC">
      <formula>NOT(ISERROR(SEARCH("ACROBATIC",B47)))</formula>
    </cfRule>
    <cfRule type="containsText" dxfId="40" priority="45" operator="containsText" text="HYBRID">
      <formula>NOT(ISERROR(SEARCH("HYBRID",B47)))</formula>
    </cfRule>
  </conditionalFormatting>
  <conditionalFormatting sqref="B49">
    <cfRule type="containsText" dxfId="39" priority="36" operator="containsText" text=" ">
      <formula>NOT(ISERROR(SEARCH(" ",B49)))</formula>
    </cfRule>
    <cfRule type="containsText" dxfId="38" priority="37" operator="containsText" text="BONUSES">
      <formula>NOT(ISERROR(SEARCH("BONUSES",B49)))</formula>
    </cfRule>
    <cfRule type="containsText" dxfId="37" priority="38" operator="containsText" text="TRANSITION">
      <formula>NOT(ISERROR(SEARCH("TRANSITION",B49)))</formula>
    </cfRule>
    <cfRule type="containsText" dxfId="36" priority="39" operator="containsText" text="ACROBATIC">
      <formula>NOT(ISERROR(SEARCH("ACROBATIC",B49)))</formula>
    </cfRule>
    <cfRule type="containsText" dxfId="35" priority="40" operator="containsText" text="HYBRID">
      <formula>NOT(ISERROR(SEARCH("HYBRID",B49)))</formula>
    </cfRule>
  </conditionalFormatting>
  <conditionalFormatting sqref="B51">
    <cfRule type="containsText" dxfId="34" priority="31" operator="containsText" text=" ">
      <formula>NOT(ISERROR(SEARCH(" ",B51)))</formula>
    </cfRule>
    <cfRule type="containsText" dxfId="33" priority="32" operator="containsText" text="BONUSES">
      <formula>NOT(ISERROR(SEARCH("BONUSES",B51)))</formula>
    </cfRule>
    <cfRule type="containsText" dxfId="32" priority="33" operator="containsText" text="TRANSITION">
      <formula>NOT(ISERROR(SEARCH("TRANSITION",B51)))</formula>
    </cfRule>
    <cfRule type="containsText" dxfId="31" priority="34" operator="containsText" text="ACROBATIC">
      <formula>NOT(ISERROR(SEARCH("ACROBATIC",B51)))</formula>
    </cfRule>
    <cfRule type="containsText" dxfId="30" priority="35" operator="containsText" text="HYBRID">
      <formula>NOT(ISERROR(SEARCH("HYBRID",B51)))</formula>
    </cfRule>
  </conditionalFormatting>
  <conditionalFormatting sqref="B53">
    <cfRule type="containsText" dxfId="29" priority="26" operator="containsText" text=" ">
      <formula>NOT(ISERROR(SEARCH(" ",B53)))</formula>
    </cfRule>
    <cfRule type="containsText" dxfId="28" priority="27" operator="containsText" text="BONUSES">
      <formula>NOT(ISERROR(SEARCH("BONUSES",B53)))</formula>
    </cfRule>
    <cfRule type="containsText" dxfId="27" priority="28" operator="containsText" text="TRANSITION">
      <formula>NOT(ISERROR(SEARCH("TRANSITION",B53)))</formula>
    </cfRule>
    <cfRule type="containsText" dxfId="26" priority="29" operator="containsText" text="ACROBATIC">
      <formula>NOT(ISERROR(SEARCH("ACROBATIC",B53)))</formula>
    </cfRule>
    <cfRule type="containsText" dxfId="25" priority="30" operator="containsText" text="HYBRID">
      <formula>NOT(ISERROR(SEARCH("HYBRID",B53)))</formula>
    </cfRule>
  </conditionalFormatting>
  <conditionalFormatting sqref="B55">
    <cfRule type="containsText" dxfId="24" priority="21" operator="containsText" text=" ">
      <formula>NOT(ISERROR(SEARCH(" ",B55)))</formula>
    </cfRule>
    <cfRule type="containsText" dxfId="23" priority="22" operator="containsText" text="BONUSES">
      <formula>NOT(ISERROR(SEARCH("BONUSES",B55)))</formula>
    </cfRule>
    <cfRule type="containsText" dxfId="22" priority="23" operator="containsText" text="TRANSITION">
      <formula>NOT(ISERROR(SEARCH("TRANSITION",B55)))</formula>
    </cfRule>
    <cfRule type="containsText" dxfId="21" priority="24" operator="containsText" text="ACROBATIC">
      <formula>NOT(ISERROR(SEARCH("ACROBATIC",B55)))</formula>
    </cfRule>
    <cfRule type="containsText" dxfId="20" priority="25" operator="containsText" text="HYBRID">
      <formula>NOT(ISERROR(SEARCH("HYBRID",B55)))</formula>
    </cfRule>
  </conditionalFormatting>
  <conditionalFormatting sqref="B57">
    <cfRule type="containsText" dxfId="19" priority="16" operator="containsText" text=" ">
      <formula>NOT(ISERROR(SEARCH(" ",B57)))</formula>
    </cfRule>
    <cfRule type="containsText" dxfId="18" priority="17" operator="containsText" text="BONUSES">
      <formula>NOT(ISERROR(SEARCH("BONUSES",B57)))</formula>
    </cfRule>
    <cfRule type="containsText" dxfId="17" priority="18" operator="containsText" text="TRANSITION">
      <formula>NOT(ISERROR(SEARCH("TRANSITION",B57)))</formula>
    </cfRule>
    <cfRule type="containsText" dxfId="16" priority="19" operator="containsText" text="ACROBATIC">
      <formula>NOT(ISERROR(SEARCH("ACROBATIC",B57)))</formula>
    </cfRule>
    <cfRule type="containsText" dxfId="15" priority="20" operator="containsText" text="HYBRID">
      <formula>NOT(ISERROR(SEARCH("HYBRID",B57)))</formula>
    </cfRule>
  </conditionalFormatting>
  <conditionalFormatting sqref="B59">
    <cfRule type="containsText" dxfId="14" priority="11" operator="containsText" text=" ">
      <formula>NOT(ISERROR(SEARCH(" ",B59)))</formula>
    </cfRule>
    <cfRule type="containsText" dxfId="13" priority="12" operator="containsText" text="BONUSES">
      <formula>NOT(ISERROR(SEARCH("BONUSES",B59)))</formula>
    </cfRule>
    <cfRule type="containsText" dxfId="12" priority="13" operator="containsText" text="TRANSITION">
      <formula>NOT(ISERROR(SEARCH("TRANSITION",B59)))</formula>
    </cfRule>
    <cfRule type="containsText" dxfId="11" priority="14" operator="containsText" text="ACROBATIC">
      <formula>NOT(ISERROR(SEARCH("ACROBATIC",B59)))</formula>
    </cfRule>
    <cfRule type="containsText" dxfId="10" priority="15" operator="containsText" text="HYBRID">
      <formula>NOT(ISERROR(SEARCH("HYBRID",B59)))</formula>
    </cfRule>
  </conditionalFormatting>
  <conditionalFormatting sqref="B61">
    <cfRule type="containsText" dxfId="9" priority="6" operator="containsText" text=" ">
      <formula>NOT(ISERROR(SEARCH(" ",B61)))</formula>
    </cfRule>
    <cfRule type="containsText" dxfId="8" priority="7" operator="containsText" text="BONUSES">
      <formula>NOT(ISERROR(SEARCH("BONUSES",B61)))</formula>
    </cfRule>
    <cfRule type="containsText" dxfId="7" priority="8" operator="containsText" text="TRANSITION">
      <formula>NOT(ISERROR(SEARCH("TRANSITION",B61)))</formula>
    </cfRule>
    <cfRule type="containsText" dxfId="6" priority="9" operator="containsText" text="ACROBATIC">
      <formula>NOT(ISERROR(SEARCH("ACROBATIC",B61)))</formula>
    </cfRule>
    <cfRule type="containsText" dxfId="5" priority="10" operator="containsText" text="HYBRID">
      <formula>NOT(ISERROR(SEARCH("HYBRID",B61)))</formula>
    </cfRule>
  </conditionalFormatting>
  <conditionalFormatting sqref="A10">
    <cfRule type="containsText" dxfId="4" priority="1" operator="containsText" text=" ">
      <formula>NOT(ISERROR(SEARCH(" ",A10)))</formula>
    </cfRule>
    <cfRule type="containsText" dxfId="3" priority="2" operator="containsText" text="BONUSES">
      <formula>NOT(ISERROR(SEARCH("BONUSES",A10)))</formula>
    </cfRule>
    <cfRule type="containsText" dxfId="2" priority="3" operator="containsText" text="TRANSITION">
      <formula>NOT(ISERROR(SEARCH("TRANSITION",A10)))</formula>
    </cfRule>
    <cfRule type="containsText" dxfId="1" priority="4" operator="containsText" text="ACROBATIC">
      <formula>NOT(ISERROR(SEARCH("ACROBATIC",A10)))</formula>
    </cfRule>
    <cfRule type="containsText" dxfId="0" priority="5" operator="containsText" text="HYBRID">
      <formula>NOT(ISERROR(SEARCH("HYBRID",A10)))</formula>
    </cfRule>
  </conditionalFormatting>
  <dataValidations count="1">
    <dataValidation type="list" allowBlank="1" showInputMessage="1" showErrorMessage="1" sqref="B13 B15 B17 B19 B21 B23 B25 B27 B29 B31 B33 B35 B37 B39 B41 B43 B45 B47 B49 B51 B53 B55 B57 B59 B61" xr:uid="{B83DE9A3-E98B-474C-B835-F7EA432E99F1}">
      <formula1>"HYBRID, TRE, TRANSITION, ACROBATIC,  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LEGEND</vt:lpstr>
      <vt:lpstr>Codes + Draft Values</vt:lpstr>
      <vt:lpstr>Auto-Calc Example 1</vt:lpstr>
      <vt:lpstr>Auto-Calc Example 2</vt:lpstr>
      <vt:lpstr>TEMPLATE - Auto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Microsoft Office User</cp:lastModifiedBy>
  <cp:lastPrinted>2022-01-20T18:28:41Z</cp:lastPrinted>
  <dcterms:created xsi:type="dcterms:W3CDTF">2021-02-07T19:13:11Z</dcterms:created>
  <dcterms:modified xsi:type="dcterms:W3CDTF">2022-10-13T21:21:37Z</dcterms:modified>
</cp:coreProperties>
</file>